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440" windowHeight="11640"/>
  </bookViews>
  <sheets>
    <sheet name="отчет по РУ" sheetId="1" r:id="rId1"/>
    <sheet name="D%$&amp;01_DevSheet" sheetId="6" state="veryHidden" r:id="rId2"/>
  </sheets>
  <definedNames>
    <definedName name="_xlnm.Print_Titles" localSheetId="0">'отчет по РУ'!$6:$7</definedName>
  </definedNames>
  <calcPr calcId="125725"/>
</workbook>
</file>

<file path=xl/calcChain.xml><?xml version="1.0" encoding="utf-8"?>
<calcChain xmlns="http://schemas.openxmlformats.org/spreadsheetml/2006/main">
  <c r="CT13" i="6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IV12"/>
  <c r="IU12"/>
  <c r="IT12"/>
  <c r="IS12"/>
  <c r="IR12"/>
  <c r="IQ12"/>
  <c r="IP12"/>
  <c r="IO12"/>
  <c r="IN12"/>
  <c r="IM12"/>
  <c r="IL12"/>
  <c r="IK12"/>
  <c r="IJ12"/>
  <c r="II12"/>
  <c r="IH12"/>
  <c r="IG12"/>
  <c r="IF12"/>
  <c r="IE12"/>
  <c r="ID12"/>
  <c r="IC12"/>
  <c r="IB12"/>
  <c r="IA12"/>
  <c r="HZ12"/>
  <c r="HY12"/>
  <c r="HX12"/>
  <c r="HW12"/>
  <c r="HV12"/>
  <c r="HU12"/>
  <c r="HT12"/>
  <c r="HS12"/>
  <c r="HR12"/>
  <c r="HQ12"/>
  <c r="HP12"/>
  <c r="HO12"/>
  <c r="HN12"/>
  <c r="HM12"/>
  <c r="HL12"/>
  <c r="HK12"/>
  <c r="HJ12"/>
  <c r="HI12"/>
  <c r="HH12"/>
  <c r="HG12"/>
  <c r="HF12"/>
  <c r="HE12"/>
  <c r="HD12"/>
  <c r="HC12"/>
  <c r="HB12"/>
  <c r="HA12"/>
  <c r="GZ12"/>
  <c r="GY12"/>
  <c r="GX12"/>
  <c r="GW12"/>
  <c r="GV12"/>
  <c r="GU12"/>
  <c r="GT12"/>
  <c r="GS12"/>
  <c r="GR12"/>
  <c r="GQ12"/>
  <c r="GP12"/>
  <c r="GO12"/>
  <c r="GN12"/>
  <c r="GM12"/>
  <c r="GL12"/>
  <c r="GK12"/>
  <c r="GJ12"/>
  <c r="GI12"/>
  <c r="GH12"/>
  <c r="GG12"/>
  <c r="GF12"/>
  <c r="GE12"/>
  <c r="GD12"/>
  <c r="GC12"/>
  <c r="GB12"/>
  <c r="GA12"/>
  <c r="FZ12"/>
  <c r="FY12"/>
  <c r="FX12"/>
  <c r="FW12"/>
  <c r="FV12"/>
  <c r="FU12"/>
  <c r="FT12"/>
  <c r="FS12"/>
  <c r="FR12"/>
  <c r="FQ12"/>
  <c r="FP12"/>
  <c r="FO12"/>
  <c r="FN12"/>
  <c r="FM12"/>
  <c r="FL12"/>
  <c r="FK12"/>
  <c r="FJ12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IV11"/>
  <c r="IU11"/>
  <c r="IT11"/>
  <c r="IS11"/>
  <c r="IR11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Y11"/>
  <c r="GX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IV10"/>
  <c r="IU10"/>
  <c r="IT10"/>
  <c r="IS10"/>
  <c r="IR10"/>
  <c r="IQ10"/>
  <c r="IP10"/>
  <c r="IO10"/>
  <c r="IN10"/>
  <c r="IM10"/>
  <c r="IL10"/>
  <c r="IK10"/>
  <c r="IJ10"/>
  <c r="II10"/>
  <c r="IH10"/>
  <c r="IG10"/>
  <c r="IF10"/>
  <c r="IE10"/>
  <c r="ID10"/>
  <c r="IC10"/>
  <c r="IB10"/>
  <c r="IA10"/>
  <c r="HZ10"/>
  <c r="HY10"/>
  <c r="HX10"/>
  <c r="HW10"/>
  <c r="HV10"/>
  <c r="HU10"/>
  <c r="HT10"/>
  <c r="HS10"/>
  <c r="HR10"/>
  <c r="HQ10"/>
  <c r="HP10"/>
  <c r="HO10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GW10"/>
  <c r="GV10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IV9"/>
  <c r="IU9"/>
  <c r="IT9"/>
  <c r="IS9"/>
  <c r="IR9"/>
  <c r="IQ9"/>
  <c r="IP9"/>
  <c r="IO9"/>
  <c r="IN9"/>
  <c r="IM9"/>
  <c r="IL9"/>
  <c r="IK9"/>
  <c r="IJ9"/>
  <c r="II9"/>
  <c r="IH9"/>
  <c r="IG9"/>
  <c r="IF9"/>
  <c r="IE9"/>
  <c r="ID9"/>
  <c r="IC9"/>
  <c r="IB9"/>
  <c r="IA9"/>
  <c r="HZ9"/>
  <c r="HY9"/>
  <c r="HX9"/>
  <c r="HW9"/>
  <c r="HV9"/>
  <c r="HU9"/>
  <c r="HT9"/>
  <c r="HS9"/>
  <c r="HR9"/>
  <c r="HQ9"/>
  <c r="HP9"/>
  <c r="HO9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IV8"/>
  <c r="IU8"/>
  <c r="IT8"/>
  <c r="IS8"/>
  <c r="IR8"/>
  <c r="IQ8"/>
  <c r="IP8"/>
  <c r="IO8"/>
  <c r="IN8"/>
  <c r="IM8"/>
  <c r="IL8"/>
  <c r="IK8"/>
  <c r="IJ8"/>
  <c r="II8"/>
  <c r="IH8"/>
  <c r="IG8"/>
  <c r="IF8"/>
  <c r="IE8"/>
  <c r="ID8"/>
  <c r="IC8"/>
  <c r="IB8"/>
  <c r="IA8"/>
  <c r="HZ8"/>
  <c r="HY8"/>
  <c r="HX8"/>
  <c r="HW8"/>
  <c r="HV8"/>
  <c r="HU8"/>
  <c r="HT8"/>
  <c r="HS8"/>
  <c r="HR8"/>
  <c r="HQ8"/>
  <c r="HP8"/>
  <c r="HO8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IV7"/>
  <c r="IU7"/>
  <c r="IT7"/>
  <c r="IS7"/>
  <c r="IR7"/>
  <c r="IQ7"/>
  <c r="IP7"/>
  <c r="IO7"/>
  <c r="IN7"/>
  <c r="IM7"/>
  <c r="IL7"/>
  <c r="IK7"/>
  <c r="IJ7"/>
  <c r="II7"/>
  <c r="IH7"/>
  <c r="IG7"/>
  <c r="IF7"/>
  <c r="IE7"/>
  <c r="ID7"/>
  <c r="IC7"/>
  <c r="IB7"/>
  <c r="IA7"/>
  <c r="HZ7"/>
  <c r="HY7"/>
  <c r="HX7"/>
  <c r="HW7"/>
  <c r="HV7"/>
  <c r="HU7"/>
  <c r="HT7"/>
  <c r="HS7"/>
  <c r="HR7"/>
  <c r="HQ7"/>
  <c r="HP7"/>
  <c r="HO7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IV5"/>
  <c r="IU5"/>
  <c r="IT5"/>
  <c r="IS5"/>
  <c r="IR5"/>
  <c r="IQ5"/>
  <c r="IP5"/>
  <c r="IO5"/>
  <c r="IN5"/>
  <c r="IM5"/>
  <c r="IL5"/>
  <c r="IK5"/>
  <c r="IJ5"/>
  <c r="II5"/>
  <c r="IH5"/>
  <c r="IG5"/>
  <c r="IF5"/>
  <c r="IE5"/>
  <c r="ID5"/>
  <c r="IC5"/>
  <c r="IB5"/>
  <c r="IA5"/>
  <c r="HZ5"/>
  <c r="HY5"/>
  <c r="HX5"/>
  <c r="HW5"/>
  <c r="HV5"/>
  <c r="HU5"/>
  <c r="HT5"/>
  <c r="HS5"/>
  <c r="HR5"/>
  <c r="HQ5"/>
  <c r="HP5"/>
  <c r="HO5"/>
  <c r="HN5"/>
  <c r="HM5"/>
  <c r="HL5"/>
  <c r="HK5"/>
  <c r="HJ5"/>
  <c r="HI5"/>
  <c r="HH5"/>
  <c r="HG5"/>
  <c r="HF5"/>
  <c r="HE5"/>
  <c r="HD5"/>
  <c r="HC5"/>
  <c r="HB5"/>
  <c r="HA5"/>
  <c r="GZ5"/>
  <c r="GY5"/>
  <c r="GX5"/>
  <c r="GW5"/>
  <c r="GV5"/>
  <c r="GU5"/>
  <c r="GT5"/>
  <c r="GS5"/>
  <c r="GR5"/>
  <c r="GQ5"/>
  <c r="GP5"/>
  <c r="GO5"/>
  <c r="GN5"/>
  <c r="GM5"/>
  <c r="GL5"/>
  <c r="GK5"/>
  <c r="GJ5"/>
  <c r="GI5"/>
  <c r="GH5"/>
  <c r="GG5"/>
  <c r="GF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IV4"/>
  <c r="IU4"/>
  <c r="IT4"/>
  <c r="IS4"/>
  <c r="IR4"/>
  <c r="IQ4"/>
  <c r="IP4"/>
  <c r="IO4"/>
  <c r="IN4"/>
  <c r="IM4"/>
  <c r="IL4"/>
  <c r="IK4"/>
  <c r="IJ4"/>
  <c r="II4"/>
  <c r="IH4"/>
  <c r="IG4"/>
  <c r="IF4"/>
  <c r="IE4"/>
  <c r="ID4"/>
  <c r="IC4"/>
  <c r="IB4"/>
  <c r="IA4"/>
  <c r="HZ4"/>
  <c r="HY4"/>
  <c r="HX4"/>
  <c r="HW4"/>
  <c r="HV4"/>
  <c r="HU4"/>
  <c r="HT4"/>
  <c r="HS4"/>
  <c r="HR4"/>
  <c r="HQ4"/>
  <c r="HP4"/>
  <c r="HO4"/>
  <c r="HN4"/>
  <c r="HM4"/>
  <c r="HL4"/>
  <c r="HK4"/>
  <c r="HJ4"/>
  <c r="HI4"/>
  <c r="HH4"/>
  <c r="HG4"/>
  <c r="HF4"/>
  <c r="HE4"/>
  <c r="HD4"/>
  <c r="HC4"/>
  <c r="HB4"/>
  <c r="HA4"/>
  <c r="GZ4"/>
  <c r="GY4"/>
  <c r="GX4"/>
  <c r="GW4"/>
  <c r="GV4"/>
  <c r="GU4"/>
  <c r="GT4"/>
  <c r="GS4"/>
  <c r="GR4"/>
  <c r="GQ4"/>
  <c r="GP4"/>
  <c r="GO4"/>
  <c r="GN4"/>
  <c r="GM4"/>
  <c r="GL4"/>
  <c r="GK4"/>
  <c r="GJ4"/>
  <c r="GI4"/>
  <c r="GH4"/>
  <c r="GG4"/>
  <c r="GF4"/>
  <c r="GE4"/>
  <c r="GD4"/>
  <c r="GC4"/>
  <c r="GB4"/>
  <c r="GA4"/>
  <c r="FZ4"/>
  <c r="FY4"/>
  <c r="FX4"/>
  <c r="FW4"/>
  <c r="FV4"/>
  <c r="FU4"/>
  <c r="FT4"/>
  <c r="FS4"/>
  <c r="FR4"/>
  <c r="FQ4"/>
  <c r="FP4"/>
  <c r="FO4"/>
  <c r="FN4"/>
  <c r="FM4"/>
  <c r="FL4"/>
  <c r="FK4"/>
  <c r="FJ4"/>
  <c r="FI4"/>
  <c r="FH4"/>
  <c r="FG4"/>
  <c r="FF4"/>
  <c r="FE4"/>
  <c r="FD4"/>
  <c r="FC4"/>
  <c r="FB4"/>
  <c r="FA4"/>
  <c r="EZ4"/>
  <c r="EY4"/>
  <c r="EX4"/>
  <c r="EW4"/>
  <c r="EV4"/>
  <c r="EU4"/>
  <c r="ET4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IV3"/>
  <c r="IU3"/>
  <c r="IT3"/>
  <c r="IS3"/>
  <c r="IR3"/>
  <c r="IQ3"/>
  <c r="IP3"/>
  <c r="IO3"/>
  <c r="IN3"/>
  <c r="IM3"/>
  <c r="IL3"/>
  <c r="IK3"/>
  <c r="IJ3"/>
  <c r="II3"/>
  <c r="IH3"/>
  <c r="IG3"/>
  <c r="IF3"/>
  <c r="IE3"/>
  <c r="ID3"/>
  <c r="IC3"/>
  <c r="IB3"/>
  <c r="IA3"/>
  <c r="HZ3"/>
  <c r="HY3"/>
  <c r="HX3"/>
  <c r="HW3"/>
  <c r="HV3"/>
  <c r="HU3"/>
  <c r="HT3"/>
  <c r="HS3"/>
  <c r="HR3"/>
  <c r="HQ3"/>
  <c r="HP3"/>
  <c r="HO3"/>
  <c r="HN3"/>
  <c r="HM3"/>
  <c r="HL3"/>
  <c r="HK3"/>
  <c r="HJ3"/>
  <c r="HI3"/>
  <c r="HH3"/>
  <c r="HG3"/>
  <c r="HF3"/>
  <c r="HE3"/>
  <c r="HD3"/>
  <c r="HC3"/>
  <c r="HB3"/>
  <c r="HA3"/>
  <c r="GZ3"/>
  <c r="GY3"/>
  <c r="GX3"/>
  <c r="GW3"/>
  <c r="GV3"/>
  <c r="GU3"/>
  <c r="GT3"/>
  <c r="GS3"/>
  <c r="GR3"/>
  <c r="GQ3"/>
  <c r="GP3"/>
  <c r="GO3"/>
  <c r="GN3"/>
  <c r="GM3"/>
  <c r="GL3"/>
  <c r="GK3"/>
  <c r="GJ3"/>
  <c r="GI3"/>
  <c r="GH3"/>
  <c r="GG3"/>
  <c r="GF3"/>
  <c r="GE3"/>
  <c r="GD3"/>
  <c r="GC3"/>
  <c r="GB3"/>
  <c r="GA3"/>
  <c r="FZ3"/>
  <c r="FY3"/>
  <c r="FX3"/>
  <c r="FW3"/>
  <c r="FV3"/>
  <c r="FU3"/>
  <c r="FT3"/>
  <c r="FS3"/>
  <c r="FR3"/>
  <c r="FQ3"/>
  <c r="FP3"/>
  <c r="FO3"/>
  <c r="FN3"/>
  <c r="FM3"/>
  <c r="FL3"/>
  <c r="FK3"/>
  <c r="FJ3"/>
  <c r="FI3"/>
  <c r="FH3"/>
  <c r="FG3"/>
  <c r="FF3"/>
  <c r="FE3"/>
  <c r="FD3"/>
  <c r="FC3"/>
  <c r="FB3"/>
  <c r="FA3"/>
  <c r="EZ3"/>
  <c r="EY3"/>
  <c r="EX3"/>
  <c r="EW3"/>
  <c r="EV3"/>
  <c r="EU3"/>
  <c r="ET3"/>
  <c r="ES3"/>
  <c r="ER3"/>
  <c r="EQ3"/>
  <c r="EP3"/>
  <c r="EO3"/>
  <c r="EN3"/>
  <c r="EM3"/>
  <c r="EL3"/>
  <c r="EK3"/>
  <c r="EJ3"/>
  <c r="EI3"/>
  <c r="EH3"/>
  <c r="EG3"/>
  <c r="EF3"/>
  <c r="EE3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IV2"/>
  <c r="IU2"/>
  <c r="IT2"/>
  <c r="IS2"/>
  <c r="IR2"/>
  <c r="IQ2"/>
  <c r="IP2"/>
  <c r="IO2"/>
  <c r="IN2"/>
  <c r="IM2"/>
  <c r="IL2"/>
  <c r="IK2"/>
  <c r="IJ2"/>
  <c r="II2"/>
  <c r="IH2"/>
  <c r="IG2"/>
  <c r="IF2"/>
  <c r="IE2"/>
  <c r="ID2"/>
  <c r="IC2"/>
  <c r="IB2"/>
  <c r="IA2"/>
  <c r="HZ2"/>
  <c r="HY2"/>
  <c r="HX2"/>
  <c r="HW2"/>
  <c r="HV2"/>
  <c r="HU2"/>
  <c r="HT2"/>
  <c r="HS2"/>
  <c r="HR2"/>
  <c r="HQ2"/>
  <c r="HP2"/>
  <c r="HO2"/>
  <c r="HN2"/>
  <c r="HM2"/>
  <c r="HL2"/>
  <c r="HK2"/>
  <c r="HJ2"/>
  <c r="HI2"/>
  <c r="HH2"/>
  <c r="HG2"/>
  <c r="HF2"/>
  <c r="HE2"/>
  <c r="HD2"/>
  <c r="HC2"/>
  <c r="HB2"/>
  <c r="HA2"/>
  <c r="GZ2"/>
  <c r="GY2"/>
  <c r="GX2"/>
  <c r="GW2"/>
  <c r="GV2"/>
  <c r="GU2"/>
  <c r="GT2"/>
  <c r="GS2"/>
  <c r="GR2"/>
  <c r="GQ2"/>
  <c r="GP2"/>
  <c r="GO2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IV1"/>
  <c r="IU1"/>
  <c r="IT1"/>
  <c r="IS1"/>
  <c r="IR1"/>
  <c r="IQ1"/>
  <c r="IP1"/>
  <c r="IO1"/>
  <c r="IN1"/>
  <c r="IM1"/>
  <c r="IL1"/>
  <c r="IK1"/>
  <c r="IJ1"/>
  <c r="II1"/>
  <c r="IH1"/>
  <c r="IG1"/>
  <c r="IF1"/>
  <c r="IE1"/>
  <c r="ID1"/>
  <c r="IC1"/>
  <c r="IB1"/>
  <c r="IA1"/>
  <c r="HZ1"/>
  <c r="HY1"/>
  <c r="HX1"/>
  <c r="HW1"/>
  <c r="HV1"/>
  <c r="HU1"/>
  <c r="HT1"/>
  <c r="HS1"/>
  <c r="HR1"/>
  <c r="HQ1"/>
  <c r="HP1"/>
  <c r="HO1"/>
  <c r="HN1"/>
  <c r="HM1"/>
  <c r="HL1"/>
  <c r="HK1"/>
  <c r="HJ1"/>
  <c r="HI1"/>
  <c r="HH1"/>
  <c r="HG1"/>
  <c r="HF1"/>
  <c r="HE1"/>
  <c r="HD1"/>
  <c r="HC1"/>
  <c r="HB1"/>
  <c r="HA1"/>
  <c r="GZ1"/>
  <c r="GY1"/>
  <c r="GX1"/>
  <c r="GW1"/>
  <c r="GV1"/>
  <c r="GU1"/>
  <c r="GT1"/>
  <c r="GS1"/>
  <c r="GR1"/>
  <c r="GQ1"/>
  <c r="GP1"/>
  <c r="GO1"/>
  <c r="GN1"/>
  <c r="GM1"/>
  <c r="GL1"/>
  <c r="GK1"/>
  <c r="GJ1"/>
  <c r="GI1"/>
  <c r="GH1"/>
  <c r="GG1"/>
  <c r="GF1"/>
  <c r="GE1"/>
  <c r="GD1"/>
  <c r="GC1"/>
  <c r="GB1"/>
  <c r="GA1"/>
  <c r="FZ1"/>
  <c r="FY1"/>
  <c r="FX1"/>
  <c r="FW1"/>
  <c r="FV1"/>
  <c r="FU1"/>
  <c r="FT1"/>
  <c r="FS1"/>
  <c r="FR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</calcChain>
</file>

<file path=xl/sharedStrings.xml><?xml version="1.0" encoding="utf-8"?>
<sst xmlns="http://schemas.openxmlformats.org/spreadsheetml/2006/main" count="117" uniqueCount="83">
  <si>
    <t>Кратка форма отчета по обследованным хозяйствам</t>
  </si>
  <si>
    <t>ЛПХ</t>
  </si>
  <si>
    <t>ОБ</t>
  </si>
  <si>
    <t>Обследовано</t>
  </si>
  <si>
    <t>Отказалось</t>
  </si>
  <si>
    <t>Регион</t>
  </si>
  <si>
    <t>Дата и время формирования</t>
  </si>
  <si>
    <t>D%$&amp;01_6c6e63b3e7b94dba9bc7d4cb4252aed9</t>
  </si>
  <si>
    <t>План</t>
  </si>
  <si>
    <t>% выполнения</t>
  </si>
  <si>
    <t>u1_6126__Windows (32-bit) NT 6.01_AGRYZLOVA_AGryzlova$$$15072021</t>
  </si>
  <si>
    <t>"IbY!3106"</t>
  </si>
  <si>
    <t>03.08.2021 10:52</t>
  </si>
  <si>
    <t>Иркутская область</t>
  </si>
  <si>
    <t>7,39</t>
  </si>
  <si>
    <t>7,66</t>
  </si>
  <si>
    <t>Балаганский муниципальный район</t>
  </si>
  <si>
    <t>7,29</t>
  </si>
  <si>
    <t>0,00</t>
  </si>
  <si>
    <t>Муниципальное образование города Бодайбо и района</t>
  </si>
  <si>
    <t>Братский муниципальный район</t>
  </si>
  <si>
    <t>7,31</t>
  </si>
  <si>
    <t>Аларский муниципальный район</t>
  </si>
  <si>
    <t>13,69</t>
  </si>
  <si>
    <t>Жигаловский муниципальный район</t>
  </si>
  <si>
    <t>7,85</t>
  </si>
  <si>
    <t>Баяндаевский муниципальный район</t>
  </si>
  <si>
    <t>3,79</t>
  </si>
  <si>
    <t>Заларинский муниципальный район</t>
  </si>
  <si>
    <t>8,37</t>
  </si>
  <si>
    <t>Боханский муниципальный район</t>
  </si>
  <si>
    <t>8,26</t>
  </si>
  <si>
    <t>Зиминское районное муниципальное образование</t>
  </si>
  <si>
    <t>7,15</t>
  </si>
  <si>
    <t>Иркутское районное муниципальное образование</t>
  </si>
  <si>
    <t>4,96</t>
  </si>
  <si>
    <t>Казачинско-Ленский муниципальный район</t>
  </si>
  <si>
    <t>2,78</t>
  </si>
  <si>
    <t>Качугский муниципальный район</t>
  </si>
  <si>
    <t>11,81</t>
  </si>
  <si>
    <t>Киренский муниципальный район</t>
  </si>
  <si>
    <t>1,61</t>
  </si>
  <si>
    <t>Куйтунский муниципальный район</t>
  </si>
  <si>
    <t>11,27</t>
  </si>
  <si>
    <t>Нижнеилимский муниципальный район</t>
  </si>
  <si>
    <t>10,21</t>
  </si>
  <si>
    <t>Нижнеудинский муниципальный район</t>
  </si>
  <si>
    <t>5,07</t>
  </si>
  <si>
    <t>64,29</t>
  </si>
  <si>
    <t>Нукутский муниципальный район</t>
  </si>
  <si>
    <t>9,66</t>
  </si>
  <si>
    <t>Ольхонское районное муниципальное образование</t>
  </si>
  <si>
    <t>7,64</t>
  </si>
  <si>
    <t>Осинский муниципальный район</t>
  </si>
  <si>
    <t>5,48</t>
  </si>
  <si>
    <t>Слюдянский муниципальный район</t>
  </si>
  <si>
    <t>10,16</t>
  </si>
  <si>
    <t>Тайшетский муниципальный район</t>
  </si>
  <si>
    <t>Тулунский муниципальный район</t>
  </si>
  <si>
    <t>6,37</t>
  </si>
  <si>
    <t>Усольское районное муниципальное образование</t>
  </si>
  <si>
    <t>6,57</t>
  </si>
  <si>
    <t>Усть-Илимский муниципальный район</t>
  </si>
  <si>
    <t>6,76</t>
  </si>
  <si>
    <t>51,61</t>
  </si>
  <si>
    <t xml:space="preserve">Усть-Кутское  муниципальное образование </t>
  </si>
  <si>
    <t>2,68</t>
  </si>
  <si>
    <t>Усть-Удинский муниципальный район</t>
  </si>
  <si>
    <t>8,27</t>
  </si>
  <si>
    <t>Черемховское районное муниципальное образование</t>
  </si>
  <si>
    <t>5,92</t>
  </si>
  <si>
    <t>Чунское районное муниципальное образование</t>
  </si>
  <si>
    <t>8,19</t>
  </si>
  <si>
    <t>Шелеховское муниципальное образование</t>
  </si>
  <si>
    <t>8,38</t>
  </si>
  <si>
    <t>26,67</t>
  </si>
  <si>
    <t>Эхирит-Булагатский муниципальный район</t>
  </si>
  <si>
    <t>7,79</t>
  </si>
  <si>
    <t>Ангарское городское муниципальное образование</t>
  </si>
  <si>
    <t>6,58</t>
  </si>
  <si>
    <t>12,90</t>
  </si>
  <si>
    <t>СХО</t>
  </si>
  <si>
    <t>КФХ</t>
  </si>
</sst>
</file>

<file path=xl/styles.xml><?xml version="1.0" encoding="utf-8"?>
<styleSheet xmlns="http://schemas.openxmlformats.org/spreadsheetml/2006/main">
  <numFmts count="4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9" fontId="3" fillId="2" borderId="0">
      <alignment horizontal="left" vertical="center" wrapText="1"/>
    </xf>
    <xf numFmtId="0" fontId="4" fillId="0" borderId="0"/>
    <xf numFmtId="0" fontId="4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3" fontId="0" fillId="0" borderId="0" xfId="0" applyNumberFormat="1"/>
    <xf numFmtId="14" fontId="0" fillId="0" borderId="0" xfId="0" applyNumberFormat="1"/>
    <xf numFmtId="0" fontId="0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</cellXfs>
  <cellStyles count="12">
    <cellStyle name="Comma" xfId="4"/>
    <cellStyle name="Comma [0]" xfId="5"/>
    <cellStyle name="Currency" xfId="2"/>
    <cellStyle name="Currency [0]" xfId="3"/>
    <cellStyle name="Normal 2" xfId="9"/>
    <cellStyle name="Normal 3" xfId="11"/>
    <cellStyle name="Percent" xfId="1"/>
    <cellStyle name="Обычный" xfId="0" builtinId="0"/>
    <cellStyle name="Обычный 2" xfId="6"/>
    <cellStyle name="Обычный 2 2" xfId="7"/>
    <cellStyle name="Обычный 2 3" xfId="10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B6" sqref="B6:E6"/>
    </sheetView>
  </sheetViews>
  <sheetFormatPr defaultColWidth="9.140625" defaultRowHeight="14.25"/>
  <cols>
    <col min="1" max="1" width="31.28515625" style="1" customWidth="1"/>
    <col min="2" max="2" width="8.7109375" style="1" customWidth="1"/>
    <col min="3" max="3" width="10.140625" style="1" customWidth="1"/>
    <col min="4" max="4" width="12.140625" style="1" customWidth="1"/>
    <col min="5" max="5" width="11.28515625" style="1" customWidth="1"/>
    <col min="6" max="6" width="10.5703125" style="1" customWidth="1"/>
    <col min="7" max="7" width="13.28515625" style="1" customWidth="1"/>
    <col min="8" max="8" width="12.7109375" style="1" customWidth="1"/>
    <col min="9" max="9" width="12.85546875" style="1" customWidth="1"/>
    <col min="10" max="16384" width="9.140625" style="1"/>
  </cols>
  <sheetData>
    <row r="1" spans="1:9" ht="15">
      <c r="A1" s="4"/>
      <c r="B1" s="4"/>
      <c r="C1" s="15" t="s">
        <v>0</v>
      </c>
      <c r="D1" s="15"/>
      <c r="E1" s="15"/>
      <c r="F1" s="15"/>
      <c r="G1" s="15"/>
      <c r="H1" s="4"/>
      <c r="I1" s="5"/>
    </row>
    <row r="2" spans="1:9" ht="15">
      <c r="A2" s="6"/>
      <c r="B2" s="6"/>
      <c r="C2" s="6"/>
      <c r="D2" s="6"/>
      <c r="E2" s="6" t="s">
        <v>8</v>
      </c>
      <c r="F2" s="6"/>
      <c r="G2" s="6"/>
      <c r="H2" s="6"/>
      <c r="I2" s="6"/>
    </row>
    <row r="3" spans="1:9" ht="15">
      <c r="A3" s="7" t="s">
        <v>5</v>
      </c>
      <c r="B3" s="7" t="s">
        <v>13</v>
      </c>
      <c r="C3" s="7"/>
      <c r="D3" s="14" t="s">
        <v>81</v>
      </c>
      <c r="E3" s="13">
        <v>153</v>
      </c>
      <c r="F3" s="6"/>
      <c r="G3" s="6"/>
      <c r="H3" s="6"/>
      <c r="I3" s="6"/>
    </row>
    <row r="4" spans="1:9" ht="15">
      <c r="A4" s="4" t="s">
        <v>6</v>
      </c>
      <c r="B4" s="8" t="s">
        <v>12</v>
      </c>
      <c r="C4" s="4"/>
      <c r="D4" s="14" t="s">
        <v>82</v>
      </c>
      <c r="E4" s="4">
        <v>2387</v>
      </c>
      <c r="F4" s="4"/>
      <c r="G4" s="4"/>
      <c r="H4" s="4"/>
      <c r="I4" s="4"/>
    </row>
    <row r="5" spans="1:9" ht="15">
      <c r="A5" s="4"/>
      <c r="B5" s="4"/>
      <c r="C5" s="4"/>
      <c r="D5" s="8"/>
      <c r="E5" s="4"/>
      <c r="F5" s="4"/>
      <c r="G5" s="4"/>
      <c r="H5" s="4"/>
      <c r="I5" s="4"/>
    </row>
    <row r="6" spans="1:9" ht="15">
      <c r="A6" s="19"/>
      <c r="B6" s="16" t="s">
        <v>1</v>
      </c>
      <c r="C6" s="17"/>
      <c r="D6" s="17"/>
      <c r="E6" s="18"/>
      <c r="F6" s="16" t="s">
        <v>2</v>
      </c>
      <c r="G6" s="17"/>
      <c r="H6" s="17"/>
      <c r="I6" s="18"/>
    </row>
    <row r="7" spans="1:9" ht="15">
      <c r="A7" s="19"/>
      <c r="B7" s="9" t="s">
        <v>8</v>
      </c>
      <c r="C7" s="9" t="s">
        <v>9</v>
      </c>
      <c r="D7" s="9" t="s">
        <v>3</v>
      </c>
      <c r="E7" s="9" t="s">
        <v>4</v>
      </c>
      <c r="F7" s="9" t="s">
        <v>8</v>
      </c>
      <c r="G7" s="9" t="s">
        <v>9</v>
      </c>
      <c r="H7" s="9" t="s">
        <v>3</v>
      </c>
      <c r="I7" s="9" t="s">
        <v>4</v>
      </c>
    </row>
    <row r="8" spans="1:9" ht="15" customHeight="1">
      <c r="A8" s="10" t="s">
        <v>13</v>
      </c>
      <c r="B8" s="10">
        <v>185917</v>
      </c>
      <c r="C8" s="10" t="s">
        <v>14</v>
      </c>
      <c r="D8" s="11">
        <v>13677</v>
      </c>
      <c r="E8" s="11">
        <v>64</v>
      </c>
      <c r="F8" s="11">
        <v>1057</v>
      </c>
      <c r="G8" s="11" t="s">
        <v>15</v>
      </c>
      <c r="H8" s="11">
        <v>81</v>
      </c>
      <c r="I8" s="11">
        <v>0</v>
      </c>
    </row>
    <row r="9" spans="1:9" ht="15" customHeight="1">
      <c r="A9" s="12" t="s">
        <v>16</v>
      </c>
      <c r="B9" s="10">
        <v>3455</v>
      </c>
      <c r="C9" s="10" t="s">
        <v>17</v>
      </c>
      <c r="D9" s="11">
        <v>252</v>
      </c>
      <c r="E9" s="11">
        <v>0</v>
      </c>
      <c r="F9" s="11">
        <v>0</v>
      </c>
      <c r="G9" s="11" t="s">
        <v>18</v>
      </c>
      <c r="H9" s="11">
        <v>0</v>
      </c>
      <c r="I9" s="11">
        <v>0</v>
      </c>
    </row>
    <row r="10" spans="1:9" ht="15" customHeight="1">
      <c r="A10" s="20" t="s">
        <v>19</v>
      </c>
      <c r="B10" s="10">
        <v>111</v>
      </c>
      <c r="C10" s="10" t="s">
        <v>18</v>
      </c>
      <c r="D10" s="11">
        <v>0</v>
      </c>
      <c r="E10" s="11">
        <v>0</v>
      </c>
      <c r="F10" s="11">
        <v>13</v>
      </c>
      <c r="G10" s="11" t="s">
        <v>18</v>
      </c>
      <c r="H10" s="11">
        <v>0</v>
      </c>
      <c r="I10" s="11">
        <v>0</v>
      </c>
    </row>
    <row r="11" spans="1:9" ht="15" customHeight="1">
      <c r="A11" s="12" t="s">
        <v>20</v>
      </c>
      <c r="B11" s="10">
        <v>11759</v>
      </c>
      <c r="C11" s="10" t="s">
        <v>21</v>
      </c>
      <c r="D11" s="11">
        <v>860</v>
      </c>
      <c r="E11" s="11">
        <v>0</v>
      </c>
      <c r="F11" s="11">
        <v>30</v>
      </c>
      <c r="G11" s="11" t="s">
        <v>18</v>
      </c>
      <c r="H11" s="11">
        <v>0</v>
      </c>
      <c r="I11" s="11">
        <v>0</v>
      </c>
    </row>
    <row r="12" spans="1:9" ht="15" customHeight="1">
      <c r="A12" s="12" t="s">
        <v>22</v>
      </c>
      <c r="B12" s="10">
        <v>7897</v>
      </c>
      <c r="C12" s="10" t="s">
        <v>23</v>
      </c>
      <c r="D12" s="11">
        <v>1075</v>
      </c>
      <c r="E12" s="11">
        <v>6</v>
      </c>
      <c r="F12" s="11">
        <v>0</v>
      </c>
      <c r="G12" s="11" t="s">
        <v>18</v>
      </c>
      <c r="H12" s="11">
        <v>0</v>
      </c>
      <c r="I12" s="11">
        <v>0</v>
      </c>
    </row>
    <row r="13" spans="1:9" ht="15" customHeight="1">
      <c r="A13" s="12" t="s">
        <v>24</v>
      </c>
      <c r="B13" s="10">
        <v>1503</v>
      </c>
      <c r="C13" s="10" t="s">
        <v>25</v>
      </c>
      <c r="D13" s="11">
        <v>118</v>
      </c>
      <c r="E13" s="11">
        <v>0</v>
      </c>
      <c r="F13" s="11">
        <v>0</v>
      </c>
      <c r="G13" s="11" t="s">
        <v>18</v>
      </c>
      <c r="H13" s="11">
        <v>0</v>
      </c>
      <c r="I13" s="11">
        <v>0</v>
      </c>
    </row>
    <row r="14" spans="1:9" ht="15" customHeight="1">
      <c r="A14" s="12" t="s">
        <v>26</v>
      </c>
      <c r="B14" s="10">
        <v>4437</v>
      </c>
      <c r="C14" s="10" t="s">
        <v>27</v>
      </c>
      <c r="D14" s="11">
        <v>166</v>
      </c>
      <c r="E14" s="11">
        <v>2</v>
      </c>
      <c r="F14" s="11">
        <v>0</v>
      </c>
      <c r="G14" s="11" t="s">
        <v>18</v>
      </c>
      <c r="H14" s="11">
        <v>0</v>
      </c>
      <c r="I14" s="11">
        <v>0</v>
      </c>
    </row>
    <row r="15" spans="1:9" ht="15" customHeight="1">
      <c r="A15" s="12" t="s">
        <v>28</v>
      </c>
      <c r="B15" s="10">
        <v>5771</v>
      </c>
      <c r="C15" s="10" t="s">
        <v>29</v>
      </c>
      <c r="D15" s="11">
        <v>483</v>
      </c>
      <c r="E15" s="11">
        <v>0</v>
      </c>
      <c r="F15" s="11">
        <v>0</v>
      </c>
      <c r="G15" s="11" t="s">
        <v>18</v>
      </c>
      <c r="H15" s="11">
        <v>0</v>
      </c>
      <c r="I15" s="11">
        <v>0</v>
      </c>
    </row>
    <row r="16" spans="1:9" ht="15" customHeight="1">
      <c r="A16" s="12" t="s">
        <v>30</v>
      </c>
      <c r="B16" s="10">
        <v>8278</v>
      </c>
      <c r="C16" s="10" t="s">
        <v>31</v>
      </c>
      <c r="D16" s="11">
        <v>684</v>
      </c>
      <c r="E16" s="11">
        <v>0</v>
      </c>
      <c r="F16" s="11">
        <v>0</v>
      </c>
      <c r="G16" s="11" t="s">
        <v>18</v>
      </c>
      <c r="H16" s="11">
        <v>0</v>
      </c>
      <c r="I16" s="11">
        <v>0</v>
      </c>
    </row>
    <row r="17" spans="1:9" ht="15" customHeight="1">
      <c r="A17" s="12" t="s">
        <v>32</v>
      </c>
      <c r="B17" s="10">
        <v>5904</v>
      </c>
      <c r="C17" s="10" t="s">
        <v>33</v>
      </c>
      <c r="D17" s="11">
        <v>422</v>
      </c>
      <c r="E17" s="11">
        <v>0</v>
      </c>
      <c r="F17" s="11">
        <v>37</v>
      </c>
      <c r="G17" s="11" t="s">
        <v>18</v>
      </c>
      <c r="H17" s="11">
        <v>0</v>
      </c>
      <c r="I17" s="11">
        <v>0</v>
      </c>
    </row>
    <row r="18" spans="1:9" ht="15" customHeight="1">
      <c r="A18" s="12" t="s">
        <v>34</v>
      </c>
      <c r="B18" s="10">
        <v>21919</v>
      </c>
      <c r="C18" s="10" t="s">
        <v>35</v>
      </c>
      <c r="D18" s="11">
        <v>1087</v>
      </c>
      <c r="E18" s="11">
        <v>1</v>
      </c>
      <c r="F18" s="11">
        <v>377</v>
      </c>
      <c r="G18" s="11" t="s">
        <v>18</v>
      </c>
      <c r="H18" s="11">
        <v>0</v>
      </c>
      <c r="I18" s="11">
        <v>0</v>
      </c>
    </row>
    <row r="19" spans="1:9" ht="15" customHeight="1">
      <c r="A19" s="12" t="s">
        <v>36</v>
      </c>
      <c r="B19" s="10">
        <v>2336</v>
      </c>
      <c r="C19" s="10" t="s">
        <v>37</v>
      </c>
      <c r="D19" s="11">
        <v>65</v>
      </c>
      <c r="E19" s="11">
        <v>0</v>
      </c>
      <c r="F19" s="11">
        <v>0</v>
      </c>
      <c r="G19" s="11" t="s">
        <v>18</v>
      </c>
      <c r="H19" s="11">
        <v>0</v>
      </c>
      <c r="I19" s="11">
        <v>0</v>
      </c>
    </row>
    <row r="20" spans="1:9" ht="15" customHeight="1">
      <c r="A20" s="12" t="s">
        <v>38</v>
      </c>
      <c r="B20" s="10">
        <v>3540</v>
      </c>
      <c r="C20" s="10" t="s">
        <v>39</v>
      </c>
      <c r="D20" s="11">
        <v>414</v>
      </c>
      <c r="E20" s="11">
        <v>4</v>
      </c>
      <c r="F20" s="11">
        <v>0</v>
      </c>
      <c r="G20" s="11" t="s">
        <v>18</v>
      </c>
      <c r="H20" s="11">
        <v>0</v>
      </c>
      <c r="I20" s="11">
        <v>0</v>
      </c>
    </row>
    <row r="21" spans="1:9" ht="15" customHeight="1">
      <c r="A21" s="12" t="s">
        <v>40</v>
      </c>
      <c r="B21" s="10">
        <v>1239</v>
      </c>
      <c r="C21" s="10" t="s">
        <v>41</v>
      </c>
      <c r="D21" s="11">
        <v>20</v>
      </c>
      <c r="E21" s="11">
        <v>0</v>
      </c>
      <c r="F21" s="11">
        <v>4</v>
      </c>
      <c r="G21" s="11" t="s">
        <v>18</v>
      </c>
      <c r="H21" s="11">
        <v>0</v>
      </c>
      <c r="I21" s="11">
        <v>0</v>
      </c>
    </row>
    <row r="22" spans="1:9" ht="15" customHeight="1">
      <c r="A22" s="12" t="s">
        <v>42</v>
      </c>
      <c r="B22" s="10">
        <v>9351</v>
      </c>
      <c r="C22" s="10" t="s">
        <v>43</v>
      </c>
      <c r="D22" s="11">
        <v>1050</v>
      </c>
      <c r="E22" s="11">
        <v>4</v>
      </c>
      <c r="F22" s="11">
        <v>0</v>
      </c>
      <c r="G22" s="11" t="s">
        <v>18</v>
      </c>
      <c r="H22" s="11">
        <v>0</v>
      </c>
      <c r="I22" s="11">
        <v>0</v>
      </c>
    </row>
    <row r="23" spans="1:9" ht="15" customHeight="1">
      <c r="A23" s="12" t="s">
        <v>44</v>
      </c>
      <c r="B23" s="10">
        <v>3899</v>
      </c>
      <c r="C23" s="10" t="s">
        <v>45</v>
      </c>
      <c r="D23" s="11">
        <v>398</v>
      </c>
      <c r="E23" s="11">
        <v>0</v>
      </c>
      <c r="F23" s="11">
        <v>18</v>
      </c>
      <c r="G23" s="11" t="s">
        <v>18</v>
      </c>
      <c r="H23" s="11">
        <v>0</v>
      </c>
      <c r="I23" s="11">
        <v>0</v>
      </c>
    </row>
    <row r="24" spans="1:9" ht="15" customHeight="1">
      <c r="A24" s="12" t="s">
        <v>46</v>
      </c>
      <c r="B24" s="10">
        <v>7990</v>
      </c>
      <c r="C24" s="10" t="s">
        <v>47</v>
      </c>
      <c r="D24" s="11">
        <v>405</v>
      </c>
      <c r="E24" s="11">
        <v>0</v>
      </c>
      <c r="F24" s="11">
        <v>14</v>
      </c>
      <c r="G24" s="11" t="s">
        <v>48</v>
      </c>
      <c r="H24" s="11">
        <v>9</v>
      </c>
      <c r="I24" s="11">
        <v>0</v>
      </c>
    </row>
    <row r="25" spans="1:9" ht="15" customHeight="1">
      <c r="A25" s="12" t="s">
        <v>49</v>
      </c>
      <c r="B25" s="10">
        <v>5144</v>
      </c>
      <c r="C25" s="10" t="s">
        <v>50</v>
      </c>
      <c r="D25" s="11">
        <v>497</v>
      </c>
      <c r="E25" s="11">
        <v>0</v>
      </c>
      <c r="F25" s="11">
        <v>0</v>
      </c>
      <c r="G25" s="11" t="s">
        <v>18</v>
      </c>
      <c r="H25" s="11">
        <v>0</v>
      </c>
      <c r="I25" s="11">
        <v>0</v>
      </c>
    </row>
    <row r="26" spans="1:9" ht="15" customHeight="1">
      <c r="A26" s="12" t="s">
        <v>51</v>
      </c>
      <c r="B26" s="10">
        <v>2920</v>
      </c>
      <c r="C26" s="10" t="s">
        <v>52</v>
      </c>
      <c r="D26" s="11">
        <v>223</v>
      </c>
      <c r="E26" s="11">
        <v>0</v>
      </c>
      <c r="F26" s="11">
        <v>0</v>
      </c>
      <c r="G26" s="11" t="s">
        <v>18</v>
      </c>
      <c r="H26" s="11">
        <v>0</v>
      </c>
      <c r="I26" s="11">
        <v>0</v>
      </c>
    </row>
    <row r="27" spans="1:9" ht="15" customHeight="1">
      <c r="A27" s="12" t="s">
        <v>53</v>
      </c>
      <c r="B27" s="10">
        <v>6280</v>
      </c>
      <c r="C27" s="10" t="s">
        <v>54</v>
      </c>
      <c r="D27" s="11">
        <v>338</v>
      </c>
      <c r="E27" s="11">
        <v>6</v>
      </c>
      <c r="F27" s="11">
        <v>0</v>
      </c>
      <c r="G27" s="11" t="s">
        <v>18</v>
      </c>
      <c r="H27" s="11">
        <v>0</v>
      </c>
      <c r="I27" s="11">
        <v>0</v>
      </c>
    </row>
    <row r="28" spans="1:9" ht="15" customHeight="1">
      <c r="A28" s="12" t="s">
        <v>55</v>
      </c>
      <c r="B28" s="10">
        <v>2254</v>
      </c>
      <c r="C28" s="10" t="s">
        <v>56</v>
      </c>
      <c r="D28" s="11">
        <v>226</v>
      </c>
      <c r="E28" s="11">
        <v>3</v>
      </c>
      <c r="F28" s="11">
        <v>27</v>
      </c>
      <c r="G28" s="11" t="s">
        <v>18</v>
      </c>
      <c r="H28" s="11">
        <v>0</v>
      </c>
      <c r="I28" s="11">
        <v>0</v>
      </c>
    </row>
    <row r="29" spans="1:9" ht="15" customHeight="1">
      <c r="A29" s="12" t="s">
        <v>57</v>
      </c>
      <c r="B29" s="10">
        <v>7858</v>
      </c>
      <c r="C29" s="10" t="s">
        <v>15</v>
      </c>
      <c r="D29" s="11">
        <v>602</v>
      </c>
      <c r="E29" s="11">
        <v>0</v>
      </c>
      <c r="F29" s="11">
        <v>2</v>
      </c>
      <c r="G29" s="11" t="s">
        <v>18</v>
      </c>
      <c r="H29" s="11">
        <v>0</v>
      </c>
      <c r="I29" s="11">
        <v>0</v>
      </c>
    </row>
    <row r="30" spans="1:9" ht="15" customHeight="1">
      <c r="A30" s="12" t="s">
        <v>58</v>
      </c>
      <c r="B30" s="10">
        <v>10186</v>
      </c>
      <c r="C30" s="10" t="s">
        <v>59</v>
      </c>
      <c r="D30" s="11">
        <v>649</v>
      </c>
      <c r="E30" s="11">
        <v>0</v>
      </c>
      <c r="F30" s="11">
        <v>8</v>
      </c>
      <c r="G30" s="11" t="s">
        <v>18</v>
      </c>
      <c r="H30" s="11">
        <v>0</v>
      </c>
      <c r="I30" s="11">
        <v>0</v>
      </c>
    </row>
    <row r="31" spans="1:9" ht="15" customHeight="1">
      <c r="A31" s="12" t="s">
        <v>60</v>
      </c>
      <c r="B31" s="10">
        <v>8475</v>
      </c>
      <c r="C31" s="10" t="s">
        <v>61</v>
      </c>
      <c r="D31" s="11">
        <v>557</v>
      </c>
      <c r="E31" s="11">
        <v>0</v>
      </c>
      <c r="F31" s="11">
        <v>92</v>
      </c>
      <c r="G31" s="11" t="s">
        <v>18</v>
      </c>
      <c r="H31" s="11">
        <v>0</v>
      </c>
      <c r="I31" s="11">
        <v>0</v>
      </c>
    </row>
    <row r="32" spans="1:9" ht="15" customHeight="1">
      <c r="A32" s="12" t="s">
        <v>62</v>
      </c>
      <c r="B32" s="10">
        <v>3846</v>
      </c>
      <c r="C32" s="10" t="s">
        <v>63</v>
      </c>
      <c r="D32" s="11">
        <v>260</v>
      </c>
      <c r="E32" s="11">
        <v>0</v>
      </c>
      <c r="F32" s="11">
        <v>31</v>
      </c>
      <c r="G32" s="11" t="s">
        <v>64</v>
      </c>
      <c r="H32" s="11">
        <v>16</v>
      </c>
      <c r="I32" s="11">
        <v>0</v>
      </c>
    </row>
    <row r="33" spans="1:9" ht="15" customHeight="1">
      <c r="A33" s="12" t="s">
        <v>65</v>
      </c>
      <c r="B33" s="10">
        <v>1830</v>
      </c>
      <c r="C33" s="10" t="s">
        <v>66</v>
      </c>
      <c r="D33" s="11">
        <v>49</v>
      </c>
      <c r="E33" s="11">
        <v>0</v>
      </c>
      <c r="F33" s="11">
        <v>46</v>
      </c>
      <c r="G33" s="11" t="s">
        <v>18</v>
      </c>
      <c r="H33" s="11">
        <v>0</v>
      </c>
      <c r="I33" s="11">
        <v>0</v>
      </c>
    </row>
    <row r="34" spans="1:9" ht="15" customHeight="1">
      <c r="A34" s="12" t="s">
        <v>67</v>
      </c>
      <c r="B34" s="10">
        <v>4343</v>
      </c>
      <c r="C34" s="10" t="s">
        <v>68</v>
      </c>
      <c r="D34" s="11">
        <v>344</v>
      </c>
      <c r="E34" s="11">
        <v>15</v>
      </c>
      <c r="F34" s="11">
        <v>0</v>
      </c>
      <c r="G34" s="11" t="s">
        <v>18</v>
      </c>
      <c r="H34" s="11">
        <v>0</v>
      </c>
      <c r="I34" s="11">
        <v>0</v>
      </c>
    </row>
    <row r="35" spans="1:9" ht="15" customHeight="1">
      <c r="A35" s="12" t="s">
        <v>69</v>
      </c>
      <c r="B35" s="10">
        <v>8829</v>
      </c>
      <c r="C35" s="10" t="s">
        <v>70</v>
      </c>
      <c r="D35" s="11">
        <v>523</v>
      </c>
      <c r="E35" s="11">
        <v>0</v>
      </c>
      <c r="F35" s="11">
        <v>15</v>
      </c>
      <c r="G35" s="11" t="s">
        <v>18</v>
      </c>
      <c r="H35" s="11">
        <v>0</v>
      </c>
      <c r="I35" s="11">
        <v>0</v>
      </c>
    </row>
    <row r="36" spans="1:9" ht="15" customHeight="1">
      <c r="A36" s="12" t="s">
        <v>71</v>
      </c>
      <c r="B36" s="10">
        <v>4031</v>
      </c>
      <c r="C36" s="10" t="s">
        <v>72</v>
      </c>
      <c r="D36" s="11">
        <v>327</v>
      </c>
      <c r="E36" s="11">
        <v>3</v>
      </c>
      <c r="F36" s="11">
        <v>4</v>
      </c>
      <c r="G36" s="11" t="s">
        <v>18</v>
      </c>
      <c r="H36" s="11">
        <v>0</v>
      </c>
      <c r="I36" s="11">
        <v>0</v>
      </c>
    </row>
    <row r="37" spans="1:9" ht="15" customHeight="1">
      <c r="A37" s="12" t="s">
        <v>73</v>
      </c>
      <c r="B37" s="10">
        <v>7794</v>
      </c>
      <c r="C37" s="10" t="s">
        <v>74</v>
      </c>
      <c r="D37" s="11">
        <v>653</v>
      </c>
      <c r="E37" s="11">
        <v>0</v>
      </c>
      <c r="F37" s="11">
        <v>90</v>
      </c>
      <c r="G37" s="11" t="s">
        <v>75</v>
      </c>
      <c r="H37" s="11">
        <v>24</v>
      </c>
      <c r="I37" s="11">
        <v>0</v>
      </c>
    </row>
    <row r="38" spans="1:9" ht="15" customHeight="1">
      <c r="A38" s="12" t="s">
        <v>76</v>
      </c>
      <c r="B38" s="10">
        <v>9199</v>
      </c>
      <c r="C38" s="10" t="s">
        <v>77</v>
      </c>
      <c r="D38" s="11">
        <v>710</v>
      </c>
      <c r="E38" s="11">
        <v>7</v>
      </c>
      <c r="F38" s="11">
        <v>1</v>
      </c>
      <c r="G38" s="11" t="s">
        <v>18</v>
      </c>
      <c r="H38" s="11">
        <v>0</v>
      </c>
      <c r="I38" s="11">
        <v>0</v>
      </c>
    </row>
    <row r="39" spans="1:9" ht="15" customHeight="1">
      <c r="A39" s="12" t="s">
        <v>78</v>
      </c>
      <c r="B39" s="10">
        <v>3539</v>
      </c>
      <c r="C39" s="10" t="s">
        <v>79</v>
      </c>
      <c r="D39" s="11">
        <v>220</v>
      </c>
      <c r="E39" s="11">
        <v>13</v>
      </c>
      <c r="F39" s="11">
        <v>248</v>
      </c>
      <c r="G39" s="11" t="s">
        <v>80</v>
      </c>
      <c r="H39" s="11">
        <v>32</v>
      </c>
      <c r="I39" s="11">
        <v>0</v>
      </c>
    </row>
    <row r="40" spans="1:9" ht="15">
      <c r="A40" s="4"/>
      <c r="B40" s="4"/>
      <c r="C40" s="4"/>
      <c r="D40" s="4"/>
      <c r="E40" s="4"/>
      <c r="F40" s="4"/>
      <c r="G40" s="4"/>
      <c r="H40" s="4"/>
      <c r="I40" s="4"/>
    </row>
    <row r="41" spans="1:9" ht="15">
      <c r="A41" s="4"/>
      <c r="B41" s="4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  <row r="46" spans="1:9" ht="15">
      <c r="A46" s="4"/>
      <c r="B46" s="4"/>
      <c r="C46" s="4"/>
      <c r="D46" s="4"/>
      <c r="E46" s="4"/>
      <c r="F46" s="4"/>
      <c r="G46" s="4"/>
      <c r="H46" s="4"/>
      <c r="I46" s="4"/>
    </row>
    <row r="47" spans="1:9" ht="15">
      <c r="A47" s="4"/>
      <c r="B47" s="4"/>
      <c r="C47" s="4"/>
      <c r="D47" s="4"/>
      <c r="E47" s="4"/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</sheetData>
  <mergeCells count="4">
    <mergeCell ref="C1:G1"/>
    <mergeCell ref="F6:I6"/>
    <mergeCell ref="A6:A7"/>
    <mergeCell ref="B6:E6"/>
  </mergeCells>
  <pageMargins left="0.70866141732283472" right="0.70866141732283472" top="0.74803149606299213" bottom="0.74803149606299213" header="0.31496062992125984" footer="0.31496062992125984"/>
  <pageSetup paperSize="9" orientation="landscape" r:id="rId1"/>
  <customProperties>
    <customPr name="Guid" r:id="rId2"/>
  </customProperties>
  <ignoredErrors>
    <ignoredError sqref="A1:I1 A7:I9 A6 F6:I6 A5:I5 A3:C3 F3:I3 A4:C4 F4:I4 A2:D2 F2:I2 A11:I19 B10:I10 A20:I22 A23:I38 A40:I106 A39:I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workbookViewId="0"/>
  </sheetViews>
  <sheetFormatPr defaultRowHeight="15"/>
  <sheetData>
    <row r="1" spans="1:256">
      <c r="A1" t="s">
        <v>7</v>
      </c>
      <c r="F1" t="e">
        <f>#REF!+"IbY!%"</f>
        <v>#REF!</v>
      </c>
      <c r="G1" t="e">
        <f>#REF!+"IbY!&amp;"</f>
        <v>#REF!</v>
      </c>
      <c r="H1" t="e">
        <f>#REF!+"IbY!'"</f>
        <v>#REF!</v>
      </c>
      <c r="I1" t="e">
        <f>#REF!+"IbY!("</f>
        <v>#REF!</v>
      </c>
      <c r="J1" t="e">
        <f>#REF!+"IbY!)"</f>
        <v>#REF!</v>
      </c>
      <c r="K1" t="e">
        <f>#REF!+"IbY!."</f>
        <v>#REF!</v>
      </c>
      <c r="L1" t="e">
        <f>#REF!+"IbY!/"</f>
        <v>#REF!</v>
      </c>
      <c r="M1" t="e">
        <f>#REF!+"IbY!0"</f>
        <v>#REF!</v>
      </c>
      <c r="N1" t="e">
        <f>#REF!+"IbY!1"</f>
        <v>#REF!</v>
      </c>
      <c r="O1" t="e">
        <f>#REF!+"IbY!2"</f>
        <v>#REF!</v>
      </c>
      <c r="P1" t="e">
        <f>#REF!+"IbY!3"</f>
        <v>#REF!</v>
      </c>
      <c r="Q1" s="3" t="e">
        <f>#REF!+"IbY!4"</f>
        <v>#REF!</v>
      </c>
      <c r="R1" t="e">
        <f>#REF!+"IbY!5"</f>
        <v>#REF!</v>
      </c>
      <c r="S1" t="e">
        <f>#REF!+"IbY!6"</f>
        <v>#REF!</v>
      </c>
      <c r="T1" t="e">
        <f>#REF!+"IbY!7"</f>
        <v>#REF!</v>
      </c>
      <c r="U1" t="e">
        <f>#REF!+"IbY!8"</f>
        <v>#REF!</v>
      </c>
      <c r="V1" s="3" t="e">
        <f>#REF!+"IbY!9"</f>
        <v>#REF!</v>
      </c>
      <c r="W1" t="e">
        <f>#REF!+"IbY!:"</f>
        <v>#REF!</v>
      </c>
      <c r="X1" t="e">
        <f>#REF!+"IbY!;"</f>
        <v>#REF!</v>
      </c>
      <c r="Y1" t="e">
        <f>#REF!+"IbY!&lt;"</f>
        <v>#REF!</v>
      </c>
      <c r="Z1" t="e">
        <f>#REF!+"IbY!="</f>
        <v>#REF!</v>
      </c>
      <c r="AA1" s="3" t="e">
        <f>#REF!+"IbY!&gt;"</f>
        <v>#REF!</v>
      </c>
      <c r="AB1" s="3" t="e">
        <f>#REF!+"IbY!?"</f>
        <v>#REF!</v>
      </c>
      <c r="AC1" s="3" t="e">
        <f>#REF!+"IbY!@"</f>
        <v>#REF!</v>
      </c>
      <c r="AD1" s="3" t="e">
        <f>#REF!+"IbY!A"</f>
        <v>#REF!</v>
      </c>
      <c r="AE1" s="3" t="e">
        <f>#REF!+"IbY!B"</f>
        <v>#REF!</v>
      </c>
      <c r="AF1" s="3" t="e">
        <f>#REF!+"IbY!C"</f>
        <v>#REF!</v>
      </c>
      <c r="AG1" s="3" t="e">
        <f>#REF!+"IbY!D"</f>
        <v>#REF!</v>
      </c>
      <c r="AH1" s="3" t="e">
        <f>#REF!+"IbY!E"</f>
        <v>#REF!</v>
      </c>
      <c r="AI1" s="3" t="e">
        <f>#REF!+"IbY!F"</f>
        <v>#REF!</v>
      </c>
      <c r="AJ1" s="3" t="e">
        <f>#REF!+"IbY!G"</f>
        <v>#REF!</v>
      </c>
      <c r="AK1" s="3" t="e">
        <f>#REF!+"IbY!H"</f>
        <v>#REF!</v>
      </c>
      <c r="AL1" s="3" t="e">
        <f>#REF!+"IbY!I"</f>
        <v>#REF!</v>
      </c>
      <c r="AM1" s="3" t="e">
        <f>#REF!+"IbY!J"</f>
        <v>#REF!</v>
      </c>
      <c r="AN1" s="3" t="e">
        <f>#REF!+"IbY!K"</f>
        <v>#REF!</v>
      </c>
      <c r="AO1" s="3" t="e">
        <f>#REF!+"IbY!L"</f>
        <v>#REF!</v>
      </c>
      <c r="AP1" s="3" t="e">
        <f>#REF!+"IbY!M"</f>
        <v>#REF!</v>
      </c>
      <c r="AQ1" s="3" t="e">
        <f>#REF!+"IbY!N"</f>
        <v>#REF!</v>
      </c>
      <c r="AR1" s="3" t="e">
        <f>#REF!+"IbY!O"</f>
        <v>#REF!</v>
      </c>
      <c r="AS1" s="3" t="e">
        <f>#REF!+"IbY!P"</f>
        <v>#REF!</v>
      </c>
      <c r="AT1" s="3" t="e">
        <f>#REF!+"IbY!Q"</f>
        <v>#REF!</v>
      </c>
      <c r="AU1" s="3" t="e">
        <f>#REF!+"IbY!R"</f>
        <v>#REF!</v>
      </c>
      <c r="AV1" s="3" t="e">
        <f>#REF!+"IbY!S"</f>
        <v>#REF!</v>
      </c>
      <c r="AW1" s="3" t="e">
        <f>#REF!+"IbY!T"</f>
        <v>#REF!</v>
      </c>
      <c r="AX1" s="3" t="e">
        <f>#REF!+"IbY!U"</f>
        <v>#REF!</v>
      </c>
      <c r="AY1" s="3" t="e">
        <f>#REF!+"IbY!V"</f>
        <v>#REF!</v>
      </c>
      <c r="AZ1" s="3" t="e">
        <f>#REF!+"IbY!W"</f>
        <v>#REF!</v>
      </c>
      <c r="BA1" s="3" t="e">
        <f>#REF!+"IbY!X"</f>
        <v>#REF!</v>
      </c>
      <c r="BB1" s="3" t="e">
        <f>#REF!+"IbY!Y"</f>
        <v>#REF!</v>
      </c>
      <c r="BC1" s="3" t="e">
        <f>#REF!+"IbY!Z"</f>
        <v>#REF!</v>
      </c>
      <c r="BD1" s="3" t="e">
        <f>#REF!+"IbY!["</f>
        <v>#REF!</v>
      </c>
      <c r="BE1" s="3" t="e">
        <f>#REF!+"IbY!\"</f>
        <v>#REF!</v>
      </c>
      <c r="BF1" s="3" t="e">
        <f>#REF!+"IbY!]"</f>
        <v>#REF!</v>
      </c>
      <c r="BG1" s="3" t="e">
        <f>#REF!+"IbY!^"</f>
        <v>#REF!</v>
      </c>
      <c r="BH1" s="3" t="e">
        <f>#REF!+"IbY!_"</f>
        <v>#REF!</v>
      </c>
      <c r="BI1" s="3" t="e">
        <f>#REF!+"IbY!`"</f>
        <v>#REF!</v>
      </c>
      <c r="BJ1" s="3" t="e">
        <f>#REF!+"IbY!a"</f>
        <v>#REF!</v>
      </c>
      <c r="BK1" s="3" t="e">
        <f>#REF!+"IbY!b"</f>
        <v>#REF!</v>
      </c>
      <c r="BL1" s="3" t="e">
        <f>#REF!+"IbY!c"</f>
        <v>#REF!</v>
      </c>
      <c r="BM1" s="3" t="e">
        <f>#REF!+"IbY!d"</f>
        <v>#REF!</v>
      </c>
      <c r="BN1" s="3" t="e">
        <f>#REF!+"IbY!e"</f>
        <v>#REF!</v>
      </c>
      <c r="BO1" s="3" t="e">
        <f>#REF!+"IbY!f"</f>
        <v>#REF!</v>
      </c>
      <c r="BP1" s="3" t="e">
        <f>#REF!+"IbY!g"</f>
        <v>#REF!</v>
      </c>
      <c r="BQ1" s="3" t="e">
        <f>#REF!+"IbY!h"</f>
        <v>#REF!</v>
      </c>
      <c r="BR1" s="3" t="e">
        <f>#REF!+"IbY!i"</f>
        <v>#REF!</v>
      </c>
      <c r="BS1" s="3" t="e">
        <f>#REF!+"IbY!j"</f>
        <v>#REF!</v>
      </c>
      <c r="BT1" s="3" t="e">
        <f>#REF!+"IbY!k"</f>
        <v>#REF!</v>
      </c>
      <c r="BU1" s="3" t="e">
        <f>#REF!+"IbY!l"</f>
        <v>#REF!</v>
      </c>
      <c r="BV1" s="3" t="e">
        <f>#REF!+"IbY!m"</f>
        <v>#REF!</v>
      </c>
      <c r="BW1" s="3" t="e">
        <f>#REF!+"IbY!n"</f>
        <v>#REF!</v>
      </c>
      <c r="BX1" s="3" t="e">
        <f>#REF!+"IbY!o"</f>
        <v>#REF!</v>
      </c>
      <c r="BY1" s="3" t="e">
        <f>#REF!+"IbY!p"</f>
        <v>#REF!</v>
      </c>
      <c r="BZ1" s="3" t="e">
        <f>#REF!+"IbY!q"</f>
        <v>#REF!</v>
      </c>
      <c r="CA1" s="3" t="e">
        <f>#REF!+"IbY!r"</f>
        <v>#REF!</v>
      </c>
      <c r="CB1" s="3" t="e">
        <f>#REF!+"IbY!s"</f>
        <v>#REF!</v>
      </c>
      <c r="CC1" s="3" t="e">
        <f>#REF!+"IbY!t"</f>
        <v>#REF!</v>
      </c>
      <c r="CD1" s="3" t="e">
        <f>#REF!+"IbY!u"</f>
        <v>#REF!</v>
      </c>
      <c r="CE1" s="3" t="e">
        <f>#REF!+"IbY!v"</f>
        <v>#REF!</v>
      </c>
      <c r="CF1" s="3" t="e">
        <f>#REF!+"IbY!w"</f>
        <v>#REF!</v>
      </c>
      <c r="CG1" s="3" t="e">
        <f>#REF!+"IbY!x"</f>
        <v>#REF!</v>
      </c>
      <c r="CH1" s="3" t="e">
        <f>#REF!+"IbY!y"</f>
        <v>#REF!</v>
      </c>
      <c r="CI1" s="3" t="e">
        <f>#REF!+"IbY!z"</f>
        <v>#REF!</v>
      </c>
      <c r="CJ1" s="3" t="e">
        <f>#REF!+"IbY!{"</f>
        <v>#REF!</v>
      </c>
      <c r="CK1" s="3" t="e">
        <f>#REF!+"IbY!|"</f>
        <v>#REF!</v>
      </c>
      <c r="CL1" s="3" t="e">
        <f>#REF!+"IbY!}"</f>
        <v>#REF!</v>
      </c>
      <c r="CM1" s="3" t="e">
        <f>#REF!+"IbY!~"</f>
        <v>#REF!</v>
      </c>
      <c r="CN1" s="3" t="e">
        <f>#REF!+"IbY!$#"</f>
        <v>#REF!</v>
      </c>
      <c r="CO1" s="3" t="e">
        <f>#REF!+"IbY!$$"</f>
        <v>#REF!</v>
      </c>
      <c r="CP1" s="3" t="e">
        <f>#REF!+"IbY!$%"</f>
        <v>#REF!</v>
      </c>
      <c r="CQ1" s="3" t="e">
        <f>#REF!+"IbY!$&amp;"</f>
        <v>#REF!</v>
      </c>
      <c r="CR1" s="3" t="e">
        <f>#REF!+"IbY!$'"</f>
        <v>#REF!</v>
      </c>
      <c r="CS1" s="3" t="e">
        <f>#REF!+"IbY!$("</f>
        <v>#REF!</v>
      </c>
      <c r="CT1" s="3" t="e">
        <f>#REF!+"IbY!$)"</f>
        <v>#REF!</v>
      </c>
      <c r="CU1" s="3" t="e">
        <f>#REF!+"IbY!$."</f>
        <v>#REF!</v>
      </c>
      <c r="CV1" s="3" t="e">
        <f>#REF!+"IbY!$/"</f>
        <v>#REF!</v>
      </c>
      <c r="CW1" s="3" t="e">
        <f>#REF!+"IbY!$0"</f>
        <v>#REF!</v>
      </c>
      <c r="CX1" s="3" t="e">
        <f>#REF!+"IbY!$1"</f>
        <v>#REF!</v>
      </c>
      <c r="CY1" s="3" t="e">
        <f>#REF!+"IbY!$2"</f>
        <v>#REF!</v>
      </c>
      <c r="CZ1" s="3" t="e">
        <f>#REF!+"IbY!$3"</f>
        <v>#REF!</v>
      </c>
      <c r="DA1" s="3" t="e">
        <f>#REF!+"IbY!$4"</f>
        <v>#REF!</v>
      </c>
      <c r="DB1" s="3" t="e">
        <f>#REF!+"IbY!$5"</f>
        <v>#REF!</v>
      </c>
      <c r="DC1" s="3" t="e">
        <f>#REF!+"IbY!$6"</f>
        <v>#REF!</v>
      </c>
      <c r="DD1" s="3" t="e">
        <f>#REF!+"IbY!$7"</f>
        <v>#REF!</v>
      </c>
      <c r="DE1" s="3" t="e">
        <f>#REF!+"IbY!$8"</f>
        <v>#REF!</v>
      </c>
      <c r="DF1" s="3" t="e">
        <f>#REF!+"IbY!$9"</f>
        <v>#REF!</v>
      </c>
      <c r="DG1" s="3" t="e">
        <f>#REF!+"IbY!$:"</f>
        <v>#REF!</v>
      </c>
      <c r="DH1" s="3" t="e">
        <f>#REF!+"IbY!$;"</f>
        <v>#REF!</v>
      </c>
      <c r="DI1" s="3" t="e">
        <f>#REF!+"IbY!$&lt;"</f>
        <v>#REF!</v>
      </c>
      <c r="DJ1" s="3" t="e">
        <f>#REF!+"IbY!$="</f>
        <v>#REF!</v>
      </c>
      <c r="DK1" s="3" t="e">
        <f>#REF!+"IbY!$&gt;"</f>
        <v>#REF!</v>
      </c>
      <c r="DL1" s="3" t="e">
        <f>#REF!+"IbY!$?"</f>
        <v>#REF!</v>
      </c>
      <c r="DM1" s="3" t="e">
        <f>#REF!+"IbY!$@"</f>
        <v>#REF!</v>
      </c>
      <c r="DN1" s="3" t="e">
        <f>#REF!+"IbY!$A"</f>
        <v>#REF!</v>
      </c>
      <c r="DO1" s="3" t="e">
        <f>#REF!+"IbY!$B"</f>
        <v>#REF!</v>
      </c>
      <c r="DP1" s="3" t="e">
        <f>#REF!+"IbY!$C"</f>
        <v>#REF!</v>
      </c>
      <c r="DQ1" s="3" t="e">
        <f>#REF!+"IbY!$D"</f>
        <v>#REF!</v>
      </c>
      <c r="DR1" s="3" t="e">
        <f>#REF!+"IbY!$E"</f>
        <v>#REF!</v>
      </c>
      <c r="DS1" s="3" t="e">
        <f>#REF!+"IbY!$F"</f>
        <v>#REF!</v>
      </c>
      <c r="DT1" s="3" t="e">
        <f>#REF!+"IbY!$G"</f>
        <v>#REF!</v>
      </c>
      <c r="DU1" s="3" t="e">
        <f>#REF!+"IbY!$H"</f>
        <v>#REF!</v>
      </c>
      <c r="DV1" s="3" t="e">
        <f>#REF!+"IbY!$I"</f>
        <v>#REF!</v>
      </c>
      <c r="DW1" s="3" t="e">
        <f>#REF!+"IbY!$J"</f>
        <v>#REF!</v>
      </c>
      <c r="DX1" s="3" t="e">
        <f>#REF!+"IbY!$K"</f>
        <v>#REF!</v>
      </c>
      <c r="DY1" s="3" t="e">
        <f>#REF!+"IbY!$L"</f>
        <v>#REF!</v>
      </c>
      <c r="DZ1" s="3" t="e">
        <f>#REF!+"IbY!$M"</f>
        <v>#REF!</v>
      </c>
      <c r="EA1" s="3" t="e">
        <f>#REF!+"IbY!$N"</f>
        <v>#REF!</v>
      </c>
      <c r="EB1" s="3" t="e">
        <f>#REF!+"IbY!$O"</f>
        <v>#REF!</v>
      </c>
      <c r="EC1" s="3" t="e">
        <f>#REF!+"IbY!$P"</f>
        <v>#REF!</v>
      </c>
      <c r="ED1" s="3" t="e">
        <f>#REF!+"IbY!$Q"</f>
        <v>#REF!</v>
      </c>
      <c r="EE1" s="3" t="e">
        <f>#REF!+"IbY!$R"</f>
        <v>#REF!</v>
      </c>
      <c r="EF1" s="3" t="e">
        <f>#REF!+"IbY!$S"</f>
        <v>#REF!</v>
      </c>
      <c r="EG1" s="3" t="e">
        <f>#REF!+"IbY!$T"</f>
        <v>#REF!</v>
      </c>
      <c r="EH1" s="3" t="e">
        <f>#REF!+"IbY!$U"</f>
        <v>#REF!</v>
      </c>
      <c r="EI1" s="3" t="e">
        <f>#REF!+"IbY!$V"</f>
        <v>#REF!</v>
      </c>
      <c r="EJ1" s="3" t="e">
        <f>#REF!+"IbY!$W"</f>
        <v>#REF!</v>
      </c>
      <c r="EK1" s="3" t="e">
        <f>#REF!+"IbY!$X"</f>
        <v>#REF!</v>
      </c>
      <c r="EL1" s="3" t="e">
        <f>#REF!+"IbY!$Y"</f>
        <v>#REF!</v>
      </c>
      <c r="EM1" s="3" t="e">
        <f>#REF!+"IbY!$Z"</f>
        <v>#REF!</v>
      </c>
      <c r="EN1" s="3" t="e">
        <f>#REF!+"IbY!$["</f>
        <v>#REF!</v>
      </c>
      <c r="EO1" s="3" t="e">
        <f>#REF!+"IbY!$\"</f>
        <v>#REF!</v>
      </c>
      <c r="EP1" s="3" t="e">
        <f>#REF!+"IbY!$]"</f>
        <v>#REF!</v>
      </c>
      <c r="EQ1" t="e">
        <f>#REF!+"IbY!$^"</f>
        <v>#REF!</v>
      </c>
      <c r="ER1" t="e">
        <f>#REF!+"IbY!$_"</f>
        <v>#REF!</v>
      </c>
      <c r="ES1" t="e">
        <f>#REF!+"IbY!$`"</f>
        <v>#REF!</v>
      </c>
      <c r="ET1" t="e">
        <f>#REF!+"IbY!$a"</f>
        <v>#REF!</v>
      </c>
      <c r="EU1" t="e">
        <f>#REF!+"IbY!$b"</f>
        <v>#REF!</v>
      </c>
      <c r="EV1" t="e">
        <f>#REF!+"IbY!$c"</f>
        <v>#REF!</v>
      </c>
      <c r="EW1" t="e">
        <f>#REF!+"IbY!$d"</f>
        <v>#REF!</v>
      </c>
      <c r="EX1" t="e">
        <f>#REF!+"IbY!$e"</f>
        <v>#REF!</v>
      </c>
      <c r="EY1" t="e">
        <f>#REF!+"IbY!$f"</f>
        <v>#REF!</v>
      </c>
      <c r="EZ1" t="e">
        <f>#REF!+"IbY!$g"</f>
        <v>#REF!</v>
      </c>
      <c r="FA1" t="e">
        <f>#REF!+"IbY!$h"</f>
        <v>#REF!</v>
      </c>
      <c r="FB1" t="e">
        <f>#REF!+"IbY!$i"</f>
        <v>#REF!</v>
      </c>
      <c r="FC1" t="e">
        <f>#REF!+"IbY!$j"</f>
        <v>#REF!</v>
      </c>
      <c r="FD1" t="e">
        <f>#REF!+"IbY!$k"</f>
        <v>#REF!</v>
      </c>
      <c r="FE1" t="e">
        <f>#REF!+"IbY!$l"</f>
        <v>#REF!</v>
      </c>
      <c r="FF1" t="e">
        <f>#REF!+"IbY!$m"</f>
        <v>#REF!</v>
      </c>
      <c r="FG1" t="e">
        <f>#REF!+"IbY!$n"</f>
        <v>#REF!</v>
      </c>
      <c r="FH1" t="e">
        <f>#REF!+"IbY!$o"</f>
        <v>#REF!</v>
      </c>
      <c r="FI1" t="e">
        <f>#REF!+"IbY!$p"</f>
        <v>#REF!</v>
      </c>
      <c r="FJ1" t="e">
        <f>#REF!+"IbY!$q"</f>
        <v>#REF!</v>
      </c>
      <c r="FK1" t="e">
        <f>#REF!+"IbY!$r"</f>
        <v>#REF!</v>
      </c>
      <c r="FL1" t="e">
        <f>#REF!+"IbY!$s"</f>
        <v>#REF!</v>
      </c>
      <c r="FM1" t="e">
        <f>#REF!+"IbY!$t"</f>
        <v>#REF!</v>
      </c>
      <c r="FN1" t="e">
        <f>#REF!+"IbY!$u"</f>
        <v>#REF!</v>
      </c>
      <c r="FO1" t="e">
        <f>#REF!+"IbY!$v"</f>
        <v>#REF!</v>
      </c>
      <c r="FP1" t="e">
        <f>#REF!+"IbY!$w"</f>
        <v>#REF!</v>
      </c>
      <c r="FQ1" t="e">
        <f>#REF!+"IbY!$x"</f>
        <v>#REF!</v>
      </c>
      <c r="FR1" t="e">
        <f>#REF!+"IbY!$y"</f>
        <v>#REF!</v>
      </c>
      <c r="FS1" t="e">
        <f>#REF!+"IbY!$z"</f>
        <v>#REF!</v>
      </c>
      <c r="FT1" t="e">
        <f>#REF!+"IbY!${"</f>
        <v>#REF!</v>
      </c>
      <c r="FU1" t="e">
        <f>#REF!+"IbY!$|"</f>
        <v>#REF!</v>
      </c>
      <c r="FV1" t="e">
        <f>#REF!+"IbY!$}"</f>
        <v>#REF!</v>
      </c>
      <c r="FW1" t="e">
        <f>#REF!+"IbY!$~"</f>
        <v>#REF!</v>
      </c>
      <c r="FX1" t="e">
        <f>#REF!+"IbY!%#"</f>
        <v>#REF!</v>
      </c>
      <c r="FY1" t="e">
        <f>#REF!+"IbY!%$"</f>
        <v>#REF!</v>
      </c>
      <c r="FZ1" t="e">
        <f>#REF!+"IbY!%%"</f>
        <v>#REF!</v>
      </c>
      <c r="GA1" t="e">
        <f>#REF!+"IbY!%&amp;"</f>
        <v>#REF!</v>
      </c>
      <c r="GB1" t="e">
        <f>#REF!+"IbY!%'"</f>
        <v>#REF!</v>
      </c>
      <c r="GC1" t="e">
        <f>#REF!+"IbY!%("</f>
        <v>#REF!</v>
      </c>
      <c r="GD1" t="e">
        <f>#REF!+"IbY!%)"</f>
        <v>#REF!</v>
      </c>
      <c r="GE1" t="e">
        <f>#REF!+"IbY!%."</f>
        <v>#REF!</v>
      </c>
      <c r="GF1" t="e">
        <f>#REF!+"IbY!%/"</f>
        <v>#REF!</v>
      </c>
      <c r="GG1" t="e">
        <f>#REF!+"IbY!%0"</f>
        <v>#REF!</v>
      </c>
      <c r="GH1" t="e">
        <f>#REF!+"IbY!%1"</f>
        <v>#REF!</v>
      </c>
      <c r="GI1" t="e">
        <f>#REF!+"IbY!%2"</f>
        <v>#REF!</v>
      </c>
      <c r="GJ1" t="e">
        <f>#REF!+"IbY!%3"</f>
        <v>#REF!</v>
      </c>
      <c r="GK1" t="e">
        <f>#REF!+"IbY!%4"</f>
        <v>#REF!</v>
      </c>
      <c r="GL1" t="e">
        <f>#REF!+"IbY!%5"</f>
        <v>#REF!</v>
      </c>
      <c r="GM1" t="e">
        <f>#REF!+"IbY!%6"</f>
        <v>#REF!</v>
      </c>
      <c r="GN1" t="e">
        <f>#REF!+"IbY!%7"</f>
        <v>#REF!</v>
      </c>
      <c r="GO1" t="e">
        <f>#REF!+"IbY!%8"</f>
        <v>#REF!</v>
      </c>
      <c r="GP1" t="e">
        <f>#REF!+"IbY!%9"</f>
        <v>#REF!</v>
      </c>
      <c r="GQ1" t="e">
        <f>#REF!+"IbY!%:"</f>
        <v>#REF!</v>
      </c>
      <c r="GR1" t="e">
        <f>#REF!+"IbY!%;"</f>
        <v>#REF!</v>
      </c>
      <c r="GS1" t="e">
        <f>#REF!+"IbY!%&lt;"</f>
        <v>#REF!</v>
      </c>
      <c r="GT1" t="e">
        <f>#REF!+"IbY!%="</f>
        <v>#REF!</v>
      </c>
      <c r="GU1" t="e">
        <f>#REF!+"IbY!%&gt;"</f>
        <v>#REF!</v>
      </c>
      <c r="GV1" t="e">
        <f>#REF!+"IbY!%?"</f>
        <v>#REF!</v>
      </c>
      <c r="GW1" t="e">
        <f>#REF!+"IbY!%@"</f>
        <v>#REF!</v>
      </c>
      <c r="GX1" t="e">
        <f>#REF!+"IbY!%A"</f>
        <v>#REF!</v>
      </c>
      <c r="GY1" t="e">
        <f>#REF!+"IbY!%B"</f>
        <v>#REF!</v>
      </c>
      <c r="GZ1" t="e">
        <f>#REF!+"IbY!%C"</f>
        <v>#REF!</v>
      </c>
      <c r="HA1" t="e">
        <f>#REF!+"IbY!%D"</f>
        <v>#REF!</v>
      </c>
      <c r="HB1" t="e">
        <f>#REF!+"IbY!%E"</f>
        <v>#REF!</v>
      </c>
      <c r="HC1" t="e">
        <f>#REF!+"IbY!%F"</f>
        <v>#REF!</v>
      </c>
      <c r="HD1" t="e">
        <f>#REF!+"IbY!%G"</f>
        <v>#REF!</v>
      </c>
      <c r="HE1" t="e">
        <f>#REF!+"IbY!%H"</f>
        <v>#REF!</v>
      </c>
      <c r="HF1" t="e">
        <f>#REF!+"IbY!%I"</f>
        <v>#REF!</v>
      </c>
      <c r="HG1" t="e">
        <f>#REF!+"IbY!%J"</f>
        <v>#REF!</v>
      </c>
      <c r="HH1" t="e">
        <f>#REF!+"IbY!%K"</f>
        <v>#REF!</v>
      </c>
      <c r="HI1" t="e">
        <f>#REF!+"IbY!%L"</f>
        <v>#REF!</v>
      </c>
      <c r="HJ1" t="e">
        <f>#REF!+"IbY!%M"</f>
        <v>#REF!</v>
      </c>
      <c r="HK1" t="e">
        <f>#REF!+"IbY!%N"</f>
        <v>#REF!</v>
      </c>
      <c r="HL1" t="e">
        <f>#REF!+"IbY!%O"</f>
        <v>#REF!</v>
      </c>
      <c r="HM1" t="e">
        <f>#REF!+"IbY!%P"</f>
        <v>#REF!</v>
      </c>
      <c r="HN1" t="e">
        <f>#REF!+"IbY!%Q"</f>
        <v>#REF!</v>
      </c>
      <c r="HO1" t="e">
        <f>#REF!+"IbY!%R"</f>
        <v>#REF!</v>
      </c>
      <c r="HP1" t="e">
        <f>#REF!+"IbY!%S"</f>
        <v>#REF!</v>
      </c>
      <c r="HQ1" t="e">
        <f>#REF!+"IbY!%T"</f>
        <v>#REF!</v>
      </c>
      <c r="HR1" t="e">
        <f>#REF!+"IbY!%U"</f>
        <v>#REF!</v>
      </c>
      <c r="HS1" t="e">
        <f>#REF!+"IbY!%V"</f>
        <v>#REF!</v>
      </c>
      <c r="HT1" t="e">
        <f>#REF!+"IbY!%W"</f>
        <v>#REF!</v>
      </c>
      <c r="HU1" t="e">
        <f>#REF!+"IbY!%X"</f>
        <v>#REF!</v>
      </c>
      <c r="HV1" t="e">
        <f>#REF!+"IbY!%Y"</f>
        <v>#REF!</v>
      </c>
      <c r="HW1" t="e">
        <f>#REF!+"IbY!%Z"</f>
        <v>#REF!</v>
      </c>
      <c r="HX1" t="e">
        <f>#REF!+"IbY!%["</f>
        <v>#REF!</v>
      </c>
      <c r="HY1" t="e">
        <f>#REF!+"IbY!%\"</f>
        <v>#REF!</v>
      </c>
      <c r="HZ1" t="e">
        <f>#REF!+"IbY!%]"</f>
        <v>#REF!</v>
      </c>
      <c r="IA1" t="e">
        <f>#REF!+"IbY!%^"</f>
        <v>#REF!</v>
      </c>
      <c r="IB1" t="e">
        <f>#REF!+"IbY!%_"</f>
        <v>#REF!</v>
      </c>
      <c r="IC1" t="e">
        <f>#REF!+"IbY!%`"</f>
        <v>#REF!</v>
      </c>
      <c r="ID1" t="e">
        <f>#REF!+"IbY!%a"</f>
        <v>#REF!</v>
      </c>
      <c r="IE1" t="e">
        <f>#REF!+"IbY!%b"</f>
        <v>#REF!</v>
      </c>
      <c r="IF1" t="e">
        <f>#REF!+"IbY!%c"</f>
        <v>#REF!</v>
      </c>
      <c r="IG1" t="e">
        <f>#REF!+"IbY!%d"</f>
        <v>#REF!</v>
      </c>
      <c r="IH1" t="e">
        <f>#REF!+"IbY!%e"</f>
        <v>#REF!</v>
      </c>
      <c r="II1" t="e">
        <f>#REF!+"IbY!%f"</f>
        <v>#REF!</v>
      </c>
      <c r="IJ1" t="e">
        <f>#REF!+"IbY!%g"</f>
        <v>#REF!</v>
      </c>
      <c r="IK1" t="e">
        <f>#REF!+"IbY!%h"</f>
        <v>#REF!</v>
      </c>
      <c r="IL1" t="e">
        <f>#REF!+"IbY!%i"</f>
        <v>#REF!</v>
      </c>
      <c r="IM1" t="e">
        <f>#REF!+"IbY!%j"</f>
        <v>#REF!</v>
      </c>
      <c r="IN1" t="e">
        <f>#REF!+"IbY!%k"</f>
        <v>#REF!</v>
      </c>
      <c r="IO1" t="e">
        <f>#REF!+"IbY!%l"</f>
        <v>#REF!</v>
      </c>
      <c r="IP1" t="e">
        <f>#REF!+"IbY!%m"</f>
        <v>#REF!</v>
      </c>
      <c r="IQ1" t="e">
        <f>#REF!+"IbY!%n"</f>
        <v>#REF!</v>
      </c>
      <c r="IR1" t="e">
        <f>#REF!+"IbY!%o"</f>
        <v>#REF!</v>
      </c>
      <c r="IS1" t="e">
        <f>#REF!+"IbY!%p"</f>
        <v>#REF!</v>
      </c>
      <c r="IT1" t="e">
        <f>#REF!+"IbY!%q"</f>
        <v>#REF!</v>
      </c>
      <c r="IU1" t="e">
        <f>#REF!+"IbY!%r"</f>
        <v>#REF!</v>
      </c>
      <c r="IV1" t="e">
        <f>#REF!+"IbY!%s"</f>
        <v>#REF!</v>
      </c>
    </row>
    <row r="2" spans="1:256">
      <c r="A2" t="s">
        <v>10</v>
      </c>
      <c r="F2" t="e">
        <f>#REF!+"IbY!%t"</f>
        <v>#REF!</v>
      </c>
      <c r="G2" t="e">
        <f>#REF!+"IbY!%u"</f>
        <v>#REF!</v>
      </c>
      <c r="H2" t="e">
        <f>#REF!+"IbY!%v"</f>
        <v>#REF!</v>
      </c>
      <c r="I2" t="e">
        <f>#REF!+"IbY!%w"</f>
        <v>#REF!</v>
      </c>
      <c r="J2" t="e">
        <f>#REF!+"IbY!%x"</f>
        <v>#REF!</v>
      </c>
      <c r="K2" t="e">
        <f>#REF!+"IbY!%y"</f>
        <v>#REF!</v>
      </c>
      <c r="L2" t="e">
        <f>#REF!+"IbY!%z"</f>
        <v>#REF!</v>
      </c>
      <c r="M2" t="e">
        <f>#REF!+"IbY!%{"</f>
        <v>#REF!</v>
      </c>
      <c r="N2" t="e">
        <f>#REF!+"IbY!%|"</f>
        <v>#REF!</v>
      </c>
      <c r="O2" t="e">
        <f>#REF!+"IbY!%}"</f>
        <v>#REF!</v>
      </c>
      <c r="P2" t="e">
        <f>#REF!+"IbY!%~"</f>
        <v>#REF!</v>
      </c>
      <c r="Q2" t="e">
        <f>#REF!+"IbY!&amp;#"</f>
        <v>#REF!</v>
      </c>
      <c r="R2" t="e">
        <f>#REF!+"IbY!&amp;$"</f>
        <v>#REF!</v>
      </c>
      <c r="S2" t="e">
        <f>#REF!+"IbY!&amp;%"</f>
        <v>#REF!</v>
      </c>
      <c r="T2" t="e">
        <f>#REF!+"IbY!&amp;&amp;"</f>
        <v>#REF!</v>
      </c>
      <c r="U2" t="e">
        <f>#REF!+"IbY!&amp;'"</f>
        <v>#REF!</v>
      </c>
      <c r="V2" t="e">
        <f>#REF!+"IbY!&amp;("</f>
        <v>#REF!</v>
      </c>
      <c r="W2" t="e">
        <f>#REF!+"IbY!&amp;)"</f>
        <v>#REF!</v>
      </c>
      <c r="X2" t="e">
        <f>#REF!+"IbY!&amp;."</f>
        <v>#REF!</v>
      </c>
      <c r="Y2" t="e">
        <f>#REF!+"IbY!&amp;/"</f>
        <v>#REF!</v>
      </c>
      <c r="Z2" t="e">
        <f>#REF!+"IbY!&amp;0"</f>
        <v>#REF!</v>
      </c>
      <c r="AA2" t="e">
        <f>#REF!+"IbY!&amp;1"</f>
        <v>#REF!</v>
      </c>
      <c r="AB2" t="e">
        <f>#REF!+"IbY!&amp;2"</f>
        <v>#REF!</v>
      </c>
      <c r="AC2" t="e">
        <f>#REF!+"IbY!&amp;3"</f>
        <v>#REF!</v>
      </c>
      <c r="AD2" t="e">
        <f>#REF!+"IbY!&amp;4"</f>
        <v>#REF!</v>
      </c>
      <c r="AE2" t="e">
        <f>#REF!+"IbY!&amp;5"</f>
        <v>#REF!</v>
      </c>
      <c r="AF2" t="e">
        <f>#REF!+"IbY!&amp;6"</f>
        <v>#REF!</v>
      </c>
      <c r="AG2" t="e">
        <f>#REF!+"IbY!&amp;7"</f>
        <v>#REF!</v>
      </c>
      <c r="AH2" t="e">
        <f>#REF!+"IbY!&amp;8"</f>
        <v>#REF!</v>
      </c>
      <c r="AI2" t="e">
        <f>#REF!+"IbY!&amp;9"</f>
        <v>#REF!</v>
      </c>
      <c r="AJ2" t="e">
        <f>#REF!+"IbY!&amp;:"</f>
        <v>#REF!</v>
      </c>
      <c r="AK2" t="e">
        <f>#REF!+"IbY!&amp;;"</f>
        <v>#REF!</v>
      </c>
      <c r="AL2" t="e">
        <f>#REF!+"IbY!&amp;&lt;"</f>
        <v>#REF!</v>
      </c>
      <c r="AM2" t="e">
        <f>#REF!+"IbY!&amp;="</f>
        <v>#REF!</v>
      </c>
      <c r="AN2" t="e">
        <f>#REF!+"IbY!&amp;&gt;"</f>
        <v>#REF!</v>
      </c>
      <c r="AO2" t="e">
        <f>#REF!+"IbY!&amp;?"</f>
        <v>#REF!</v>
      </c>
      <c r="AP2" t="e">
        <f>#REF!+"IbY!&amp;@"</f>
        <v>#REF!</v>
      </c>
      <c r="AQ2" t="e">
        <f>#REF!+"IbY!&amp;A"</f>
        <v>#REF!</v>
      </c>
      <c r="AR2" t="e">
        <f>#REF!+"IbY!&amp;B"</f>
        <v>#REF!</v>
      </c>
      <c r="AS2" t="e">
        <f>#REF!+"IbY!&amp;C"</f>
        <v>#REF!</v>
      </c>
      <c r="AT2" t="e">
        <f>#REF!+"IbY!&amp;D"</f>
        <v>#REF!</v>
      </c>
      <c r="AU2" t="e">
        <f>#REF!+"IbY!&amp;E"</f>
        <v>#REF!</v>
      </c>
      <c r="AV2" t="e">
        <f>#REF!+"IbY!&amp;F"</f>
        <v>#REF!</v>
      </c>
      <c r="AW2" t="e">
        <f>#REF!+"IbY!&amp;G"</f>
        <v>#REF!</v>
      </c>
      <c r="AX2" t="e">
        <f>#REF!+"IbY!&amp;H"</f>
        <v>#REF!</v>
      </c>
      <c r="AY2" t="e">
        <f>#REF!+"IbY!&amp;I"</f>
        <v>#REF!</v>
      </c>
      <c r="AZ2" t="e">
        <f>#REF!+"IbY!&amp;J"</f>
        <v>#REF!</v>
      </c>
      <c r="BA2" t="e">
        <f>#REF!+"IbY!&amp;K"</f>
        <v>#REF!</v>
      </c>
      <c r="BB2" t="e">
        <f>#REF!+"IbY!&amp;L"</f>
        <v>#REF!</v>
      </c>
      <c r="BC2" t="e">
        <f>#REF!+"IbY!&amp;M"</f>
        <v>#REF!</v>
      </c>
      <c r="BD2" t="e">
        <f>#REF!+"IbY!&amp;N"</f>
        <v>#REF!</v>
      </c>
      <c r="BE2" t="e">
        <f>#REF!+"IbY!&amp;O"</f>
        <v>#REF!</v>
      </c>
      <c r="BF2" t="e">
        <f>#REF!+"IbY!&amp;P"</f>
        <v>#REF!</v>
      </c>
      <c r="BG2" t="e">
        <f>#REF!+"IbY!&amp;Q"</f>
        <v>#REF!</v>
      </c>
      <c r="BH2" t="e">
        <f>#REF!+"IbY!&amp;R"</f>
        <v>#REF!</v>
      </c>
      <c r="BI2" t="e">
        <f>#REF!+"IbY!&amp;S"</f>
        <v>#REF!</v>
      </c>
      <c r="BJ2" t="e">
        <f>#REF!+"IbY!&amp;T"</f>
        <v>#REF!</v>
      </c>
      <c r="BK2" t="e">
        <f>#REF!+"IbY!&amp;U"</f>
        <v>#REF!</v>
      </c>
      <c r="BL2" t="e">
        <f>#REF!+"IbY!&amp;V"</f>
        <v>#REF!</v>
      </c>
      <c r="BM2" t="e">
        <f>#REF!+"IbY!&amp;W"</f>
        <v>#REF!</v>
      </c>
      <c r="BN2" t="e">
        <f>#REF!+"IbY!&amp;X"</f>
        <v>#REF!</v>
      </c>
      <c r="BO2" t="e">
        <f>#REF!+"IbY!&amp;Y"</f>
        <v>#REF!</v>
      </c>
      <c r="BP2" t="e">
        <f>#REF!+"IbY!&amp;Z"</f>
        <v>#REF!</v>
      </c>
      <c r="BQ2" t="e">
        <f>#REF!+"IbY!&amp;["</f>
        <v>#REF!</v>
      </c>
      <c r="BR2" t="e">
        <f>#REF!+"IbY!&amp;\"</f>
        <v>#REF!</v>
      </c>
      <c r="BS2" t="e">
        <f>#REF!+"IbY!&amp;]"</f>
        <v>#REF!</v>
      </c>
      <c r="BT2" t="e">
        <f>#REF!+"IbY!&amp;^"</f>
        <v>#REF!</v>
      </c>
      <c r="BU2" t="e">
        <f>#REF!+"IbY!&amp;_"</f>
        <v>#REF!</v>
      </c>
      <c r="BV2" t="e">
        <f>#REF!+"IbY!&amp;`"</f>
        <v>#REF!</v>
      </c>
      <c r="BW2" t="e">
        <f>#REF!+"IbY!&amp;a"</f>
        <v>#REF!</v>
      </c>
      <c r="BX2" t="e">
        <f>#REF!+"IbY!&amp;b"</f>
        <v>#REF!</v>
      </c>
      <c r="BY2" t="e">
        <f>#REF!+"IbY!&amp;c"</f>
        <v>#REF!</v>
      </c>
      <c r="BZ2" t="e">
        <f>#REF!+"IbY!&amp;d"</f>
        <v>#REF!</v>
      </c>
      <c r="CA2" t="e">
        <f>#REF!+"IbY!&amp;e"</f>
        <v>#REF!</v>
      </c>
      <c r="CB2" t="e">
        <f>#REF!+"IbY!&amp;f"</f>
        <v>#REF!</v>
      </c>
      <c r="CC2" t="e">
        <f>#REF!+"IbY!&amp;g"</f>
        <v>#REF!</v>
      </c>
      <c r="CD2" t="e">
        <f>#REF!+"IbY!&amp;h"</f>
        <v>#REF!</v>
      </c>
      <c r="CE2" t="e">
        <f>#REF!+"IbY!&amp;i"</f>
        <v>#REF!</v>
      </c>
      <c r="CF2" t="e">
        <f>#REF!+"IbY!&amp;j"</f>
        <v>#REF!</v>
      </c>
      <c r="CG2" t="e">
        <f>#REF!+"IbY!&amp;k"</f>
        <v>#REF!</v>
      </c>
      <c r="CH2" t="e">
        <f>#REF!+"IbY!&amp;l"</f>
        <v>#REF!</v>
      </c>
      <c r="CI2" t="e">
        <f>#REF!+"IbY!&amp;m"</f>
        <v>#REF!</v>
      </c>
      <c r="CJ2" t="e">
        <f>#REF!+"IbY!&amp;n"</f>
        <v>#REF!</v>
      </c>
      <c r="CK2" t="e">
        <f>#REF!+"IbY!&amp;o"</f>
        <v>#REF!</v>
      </c>
      <c r="CL2" t="e">
        <f>#REF!+"IbY!&amp;p"</f>
        <v>#REF!</v>
      </c>
      <c r="CM2" t="e">
        <f>#REF!+"IbY!&amp;q"</f>
        <v>#REF!</v>
      </c>
      <c r="CN2" t="e">
        <f>#REF!+"IbY!&amp;r"</f>
        <v>#REF!</v>
      </c>
      <c r="CO2" t="e">
        <f>#REF!+"IbY!&amp;s"</f>
        <v>#REF!</v>
      </c>
      <c r="CP2" t="e">
        <f>#REF!+"IbY!&amp;t"</f>
        <v>#REF!</v>
      </c>
      <c r="CQ2" t="e">
        <f>#REF!+"IbY!&amp;u"</f>
        <v>#REF!</v>
      </c>
      <c r="CR2" t="e">
        <f>#REF!+"IbY!&amp;v"</f>
        <v>#REF!</v>
      </c>
      <c r="CS2" t="e">
        <f>#REF!+"IbY!&amp;w"</f>
        <v>#REF!</v>
      </c>
      <c r="CT2" t="e">
        <f>#REF!+"IbY!&amp;x"</f>
        <v>#REF!</v>
      </c>
      <c r="CU2" t="e">
        <f>#REF!+"IbY!&amp;y"</f>
        <v>#REF!</v>
      </c>
      <c r="CV2" t="e">
        <f>#REF!+"IbY!&amp;z"</f>
        <v>#REF!</v>
      </c>
      <c r="CW2" t="e">
        <f>#REF!+"IbY!&amp;{"</f>
        <v>#REF!</v>
      </c>
      <c r="CX2" t="e">
        <f>#REF!+"IbY!&amp;|"</f>
        <v>#REF!</v>
      </c>
      <c r="CY2" t="e">
        <f>#REF!+"IbY!&amp;}"</f>
        <v>#REF!</v>
      </c>
      <c r="CZ2" t="e">
        <f>#REF!+"IbY!&amp;~"</f>
        <v>#REF!</v>
      </c>
      <c r="DA2" t="e">
        <f>#REF!+"IbY!'#"</f>
        <v>#REF!</v>
      </c>
      <c r="DB2" t="e">
        <f>#REF!+"IbY!'$"</f>
        <v>#REF!</v>
      </c>
      <c r="DC2" t="e">
        <f>#REF!+"IbY!'%"</f>
        <v>#REF!</v>
      </c>
      <c r="DD2" t="e">
        <f>#REF!+"IbY!'&amp;"</f>
        <v>#REF!</v>
      </c>
      <c r="DE2" t="e">
        <f>#REF!+"IbY!''"</f>
        <v>#REF!</v>
      </c>
      <c r="DF2" t="e">
        <f>#REF!+"IbY!'("</f>
        <v>#REF!</v>
      </c>
      <c r="DG2" t="e">
        <f>#REF!+"IbY!')"</f>
        <v>#REF!</v>
      </c>
      <c r="DH2" t="e">
        <f>#REF!+"IbY!'."</f>
        <v>#REF!</v>
      </c>
      <c r="DI2" t="e">
        <f>#REF!+"IbY!'/"</f>
        <v>#REF!</v>
      </c>
      <c r="DJ2" t="e">
        <f>#REF!+"IbY!'0"</f>
        <v>#REF!</v>
      </c>
      <c r="DK2" t="e">
        <f>#REF!+"IbY!'1"</f>
        <v>#REF!</v>
      </c>
      <c r="DL2" t="e">
        <f>#REF!+"IbY!'2"</f>
        <v>#REF!</v>
      </c>
      <c r="DM2" t="e">
        <f>#REF!+"IbY!'3"</f>
        <v>#REF!</v>
      </c>
      <c r="DN2" t="e">
        <f>#REF!+"IbY!'4"</f>
        <v>#REF!</v>
      </c>
      <c r="DO2" t="e">
        <f>#REF!+"IbY!'5"</f>
        <v>#REF!</v>
      </c>
      <c r="DP2" t="e">
        <f>#REF!+"IbY!'6"</f>
        <v>#REF!</v>
      </c>
      <c r="DQ2" t="e">
        <f>#REF!+"IbY!'7"</f>
        <v>#REF!</v>
      </c>
      <c r="DR2" t="e">
        <f>#REF!+"IbY!'8"</f>
        <v>#REF!</v>
      </c>
      <c r="DS2" t="e">
        <f>#REF!+"IbY!'9"</f>
        <v>#REF!</v>
      </c>
      <c r="DT2" t="e">
        <f>#REF!+"IbY!':"</f>
        <v>#REF!</v>
      </c>
      <c r="DU2" t="e">
        <f>#REF!+"IbY!';"</f>
        <v>#REF!</v>
      </c>
      <c r="DV2" t="e">
        <f>#REF!+"IbY!'&lt;"</f>
        <v>#REF!</v>
      </c>
      <c r="DW2" t="e">
        <f>#REF!+"IbY!'="</f>
        <v>#REF!</v>
      </c>
      <c r="DX2" t="e">
        <f>#REF!+"IbY!'&gt;"</f>
        <v>#REF!</v>
      </c>
      <c r="DY2" t="e">
        <f>#REF!+"IbY!'?"</f>
        <v>#REF!</v>
      </c>
      <c r="DZ2" t="e">
        <f>#REF!+"IbY!'@"</f>
        <v>#REF!</v>
      </c>
      <c r="EA2" t="e">
        <f>#REF!+"IbY!'A"</f>
        <v>#REF!</v>
      </c>
      <c r="EB2" t="e">
        <f>#REF!+"IbY!'B"</f>
        <v>#REF!</v>
      </c>
      <c r="EC2" t="e">
        <f>#REF!+"IbY!'C"</f>
        <v>#REF!</v>
      </c>
      <c r="ED2" t="e">
        <f>#REF!+"IbY!'D"</f>
        <v>#REF!</v>
      </c>
      <c r="EE2" t="e">
        <f>#REF!+"IbY!'E"</f>
        <v>#REF!</v>
      </c>
      <c r="EF2" t="e">
        <f>#REF!+"IbY!'F"</f>
        <v>#REF!</v>
      </c>
      <c r="EG2" t="e">
        <f>#REF!+"IbY!'G"</f>
        <v>#REF!</v>
      </c>
      <c r="EH2" t="e">
        <f>#REF!+"IbY!'H"</f>
        <v>#REF!</v>
      </c>
      <c r="EI2" s="2" t="e">
        <f>#REF!+"IbY!'I"</f>
        <v>#REF!</v>
      </c>
      <c r="EJ2" s="2" t="e">
        <f>#REF!+"IbY!'J"</f>
        <v>#REF!</v>
      </c>
      <c r="EK2" s="2" t="e">
        <f>#REF!+"IbY!'K"</f>
        <v>#REF!</v>
      </c>
      <c r="EL2" s="2" t="e">
        <f>#REF!+"IbY!'L"</f>
        <v>#REF!</v>
      </c>
      <c r="EM2" t="e">
        <f>#REF!+"IbY!'M"</f>
        <v>#REF!</v>
      </c>
      <c r="EN2" s="2" t="e">
        <f>#REF!+"IbY!'N"</f>
        <v>#REF!</v>
      </c>
      <c r="EO2" s="2" t="e">
        <f>#REF!+"IbY!'O"</f>
        <v>#REF!</v>
      </c>
      <c r="EP2" s="2" t="e">
        <f>#REF!+"IbY!'P"</f>
        <v>#REF!</v>
      </c>
      <c r="EQ2" s="2" t="e">
        <f>#REF!+"IbY!'Q"</f>
        <v>#REF!</v>
      </c>
      <c r="ER2" t="e">
        <f>#REF!+"IbY!'R"</f>
        <v>#REF!</v>
      </c>
      <c r="ES2" s="2" t="e">
        <f>#REF!+"IbY!'S"</f>
        <v>#REF!</v>
      </c>
      <c r="ET2" s="2" t="e">
        <f>#REF!+"IbY!'T"</f>
        <v>#REF!</v>
      </c>
      <c r="EU2" s="2" t="e">
        <f>#REF!+"IbY!'U"</f>
        <v>#REF!</v>
      </c>
      <c r="EV2" s="2" t="e">
        <f>#REF!+"IbY!'V"</f>
        <v>#REF!</v>
      </c>
      <c r="EW2" t="e">
        <f>#REF!+"IbY!'W"</f>
        <v>#REF!</v>
      </c>
      <c r="EX2" s="2" t="e">
        <f>#REF!+"IbY!'X"</f>
        <v>#REF!</v>
      </c>
      <c r="EY2" s="2" t="e">
        <f>#REF!+"IbY!'Y"</f>
        <v>#REF!</v>
      </c>
      <c r="EZ2" s="2" t="e">
        <f>#REF!+"IbY!'Z"</f>
        <v>#REF!</v>
      </c>
      <c r="FA2" s="2" t="e">
        <f>#REF!+"IbY!'["</f>
        <v>#REF!</v>
      </c>
      <c r="FB2" t="e">
        <f>#REF!+"IbY!'\"</f>
        <v>#REF!</v>
      </c>
      <c r="FC2" s="2" t="e">
        <f>#REF!+"IbY!']"</f>
        <v>#REF!</v>
      </c>
      <c r="FD2" s="2" t="e">
        <f>#REF!+"IbY!'^"</f>
        <v>#REF!</v>
      </c>
      <c r="FE2" s="2" t="e">
        <f>#REF!+"IbY!'_"</f>
        <v>#REF!</v>
      </c>
      <c r="FF2" s="2" t="e">
        <f>#REF!+"IbY!'`"</f>
        <v>#REF!</v>
      </c>
      <c r="FG2" t="e">
        <f>#REF!+"IbY!'a"</f>
        <v>#REF!</v>
      </c>
      <c r="FH2" s="2" t="e">
        <f>#REF!+"IbY!'b"</f>
        <v>#REF!</v>
      </c>
      <c r="FI2" s="2" t="e">
        <f>#REF!+"IbY!'c"</f>
        <v>#REF!</v>
      </c>
      <c r="FJ2" s="2" t="e">
        <f>#REF!+"IbY!'d"</f>
        <v>#REF!</v>
      </c>
      <c r="FK2" s="2" t="e">
        <f>#REF!+"IbY!'e"</f>
        <v>#REF!</v>
      </c>
      <c r="FL2" t="e">
        <f>#REF!+"IbY!'f"</f>
        <v>#REF!</v>
      </c>
      <c r="FM2" s="2" t="e">
        <f>#REF!+"IbY!'g"</f>
        <v>#REF!</v>
      </c>
      <c r="FN2" s="2" t="e">
        <f>#REF!+"IbY!'h"</f>
        <v>#REF!</v>
      </c>
      <c r="FO2" s="2" t="e">
        <f>#REF!+"IbY!'i"</f>
        <v>#REF!</v>
      </c>
      <c r="FP2" s="2" t="e">
        <f>#REF!+"IbY!'j"</f>
        <v>#REF!</v>
      </c>
      <c r="FQ2" t="e">
        <f>#REF!+"IbY!'k"</f>
        <v>#REF!</v>
      </c>
      <c r="FR2" s="2" t="e">
        <f>#REF!+"IbY!'l"</f>
        <v>#REF!</v>
      </c>
      <c r="FS2" s="2" t="e">
        <f>#REF!+"IbY!'m"</f>
        <v>#REF!</v>
      </c>
      <c r="FT2" s="2" t="e">
        <f>#REF!+"IbY!'n"</f>
        <v>#REF!</v>
      </c>
      <c r="FU2" s="2" t="e">
        <f>#REF!+"IbY!'o"</f>
        <v>#REF!</v>
      </c>
      <c r="FV2" t="e">
        <f>#REF!+"IbY!'p"</f>
        <v>#REF!</v>
      </c>
      <c r="FW2" s="2" t="e">
        <f>#REF!+"IbY!'q"</f>
        <v>#REF!</v>
      </c>
      <c r="FX2" s="2" t="e">
        <f>#REF!+"IbY!'r"</f>
        <v>#REF!</v>
      </c>
      <c r="FY2" s="2" t="e">
        <f>#REF!+"IbY!'s"</f>
        <v>#REF!</v>
      </c>
      <c r="FZ2" s="2" t="e">
        <f>#REF!+"IbY!'t"</f>
        <v>#REF!</v>
      </c>
      <c r="GA2" t="e">
        <f>#REF!+"IbY!'u"</f>
        <v>#REF!</v>
      </c>
      <c r="GB2" s="2" t="e">
        <f>#REF!+"IbY!'v"</f>
        <v>#REF!</v>
      </c>
      <c r="GC2" s="2" t="e">
        <f>#REF!+"IbY!'w"</f>
        <v>#REF!</v>
      </c>
      <c r="GD2" s="2" t="e">
        <f>#REF!+"IbY!'x"</f>
        <v>#REF!</v>
      </c>
      <c r="GE2" s="2" t="e">
        <f>#REF!+"IbY!'y"</f>
        <v>#REF!</v>
      </c>
      <c r="GF2" t="e">
        <f>#REF!+"IbY!'z"</f>
        <v>#REF!</v>
      </c>
      <c r="GG2" s="2" t="e">
        <f>#REF!+"IbY!'{"</f>
        <v>#REF!</v>
      </c>
      <c r="GH2" s="2" t="e">
        <f>#REF!+"IbY!'|"</f>
        <v>#REF!</v>
      </c>
      <c r="GI2" s="2" t="e">
        <f>#REF!+"IbY!'}"</f>
        <v>#REF!</v>
      </c>
      <c r="GJ2" s="2" t="e">
        <f>#REF!+"IbY!'~"</f>
        <v>#REF!</v>
      </c>
      <c r="GK2" t="e">
        <f>#REF!+"IbY!(#"</f>
        <v>#REF!</v>
      </c>
      <c r="GL2" s="2" t="e">
        <f>#REF!+"IbY!($"</f>
        <v>#REF!</v>
      </c>
      <c r="GM2" s="2" t="e">
        <f>#REF!+"IbY!(%"</f>
        <v>#REF!</v>
      </c>
      <c r="GN2" s="2" t="e">
        <f>#REF!+"IbY!(&amp;"</f>
        <v>#REF!</v>
      </c>
      <c r="GO2" s="2" t="e">
        <f>#REF!+"IbY!('"</f>
        <v>#REF!</v>
      </c>
      <c r="GP2" t="e">
        <f>#REF!+"IbY!(("</f>
        <v>#REF!</v>
      </c>
      <c r="GQ2" s="2" t="e">
        <f>#REF!+"IbY!()"</f>
        <v>#REF!</v>
      </c>
      <c r="GR2" s="2" t="e">
        <f>#REF!+"IbY!(."</f>
        <v>#REF!</v>
      </c>
      <c r="GS2" s="2" t="e">
        <f>#REF!+"IbY!(/"</f>
        <v>#REF!</v>
      </c>
      <c r="GT2" s="2" t="e">
        <f>#REF!+"IbY!(0"</f>
        <v>#REF!</v>
      </c>
      <c r="GU2" t="e">
        <f>#REF!+"IbY!(1"</f>
        <v>#REF!</v>
      </c>
      <c r="GV2" s="2" t="e">
        <f>#REF!+"IbY!(2"</f>
        <v>#REF!</v>
      </c>
      <c r="GW2" s="2" t="e">
        <f>#REF!+"IbY!(3"</f>
        <v>#REF!</v>
      </c>
      <c r="GX2" s="2" t="e">
        <f>#REF!+"IbY!(4"</f>
        <v>#REF!</v>
      </c>
      <c r="GY2" s="2" t="e">
        <f>#REF!+"IbY!(5"</f>
        <v>#REF!</v>
      </c>
      <c r="GZ2" t="e">
        <f>#REF!+"IbY!(6"</f>
        <v>#REF!</v>
      </c>
      <c r="HA2" s="2" t="e">
        <f>#REF!+"IbY!(7"</f>
        <v>#REF!</v>
      </c>
      <c r="HB2" s="2" t="e">
        <f>#REF!+"IbY!(8"</f>
        <v>#REF!</v>
      </c>
      <c r="HC2" s="2" t="e">
        <f>#REF!+"IbY!(9"</f>
        <v>#REF!</v>
      </c>
      <c r="HD2" s="2" t="e">
        <f>#REF!+"IbY!(:"</f>
        <v>#REF!</v>
      </c>
      <c r="HE2" t="e">
        <f>#REF!+"IbY!(;"</f>
        <v>#REF!</v>
      </c>
      <c r="HF2" t="e">
        <f>#REF!+"IbY!(&lt;"</f>
        <v>#REF!</v>
      </c>
      <c r="HG2" t="e">
        <f>#REF!+"IbY!(="</f>
        <v>#REF!</v>
      </c>
      <c r="HH2" t="e">
        <f>#REF!+"IbY!(&gt;"</f>
        <v>#REF!</v>
      </c>
      <c r="HI2" t="e">
        <f>#REF!+"IbY!(?"</f>
        <v>#REF!</v>
      </c>
      <c r="HJ2" t="e">
        <f>#REF!+"IbY!(@"</f>
        <v>#REF!</v>
      </c>
      <c r="HK2" t="e">
        <f>#REF!+"IbY!(A"</f>
        <v>#REF!</v>
      </c>
      <c r="HL2" t="e">
        <f>#REF!+"IbY!(B"</f>
        <v>#REF!</v>
      </c>
      <c r="HM2" t="e">
        <f>#REF!+"IbY!(C"</f>
        <v>#REF!</v>
      </c>
      <c r="HN2" t="e">
        <f>#REF!+"IbY!(D"</f>
        <v>#REF!</v>
      </c>
      <c r="HO2" t="e">
        <f>#REF!+"IbY!(E"</f>
        <v>#REF!</v>
      </c>
      <c r="HP2" t="e">
        <f>#REF!+"IbY!(F"</f>
        <v>#REF!</v>
      </c>
      <c r="HQ2" t="e">
        <f>#REF!+"IbY!(G"</f>
        <v>#REF!</v>
      </c>
      <c r="HR2" t="e">
        <f>#REF!+"IbY!(H"</f>
        <v>#REF!</v>
      </c>
      <c r="HS2" t="e">
        <f>#REF!+"IbY!(I"</f>
        <v>#REF!</v>
      </c>
      <c r="HT2" t="e">
        <f>#REF!+"IbY!(J"</f>
        <v>#REF!</v>
      </c>
      <c r="HU2" t="e">
        <f>#REF!+"IbY!(K"</f>
        <v>#REF!</v>
      </c>
      <c r="HV2" t="e">
        <f>#REF!+"IbY!(L"</f>
        <v>#REF!</v>
      </c>
      <c r="HW2" t="e">
        <f>#REF!+"IbY!(M"</f>
        <v>#REF!</v>
      </c>
      <c r="HX2" t="e">
        <f>#REF!+"IbY!(N"</f>
        <v>#REF!</v>
      </c>
      <c r="HY2" t="e">
        <f>#REF!+"IbY!(O"</f>
        <v>#REF!</v>
      </c>
      <c r="HZ2" t="e">
        <f>#REF!+"IbY!(P"</f>
        <v>#REF!</v>
      </c>
      <c r="IA2" t="e">
        <f>#REF!+"IbY!(Q"</f>
        <v>#REF!</v>
      </c>
      <c r="IB2" t="e">
        <f>#REF!+"IbY!(R"</f>
        <v>#REF!</v>
      </c>
      <c r="IC2" t="e">
        <f>#REF!+"IbY!(S"</f>
        <v>#REF!</v>
      </c>
      <c r="ID2" t="e">
        <f>#REF!+"IbY!(T"</f>
        <v>#REF!</v>
      </c>
      <c r="IE2" t="e">
        <f>#REF!+"IbY!(U"</f>
        <v>#REF!</v>
      </c>
      <c r="IF2" t="e">
        <f>#REF!+"IbY!(V"</f>
        <v>#REF!</v>
      </c>
      <c r="IG2" t="e">
        <f>#REF!+"IbY!(W"</f>
        <v>#REF!</v>
      </c>
      <c r="IH2" t="e">
        <f>#REF!+"IbY!(X"</f>
        <v>#REF!</v>
      </c>
      <c r="II2" t="e">
        <f>#REF!+"IbY!(Y"</f>
        <v>#REF!</v>
      </c>
      <c r="IJ2" t="e">
        <f>#REF!+"IbY!(Z"</f>
        <v>#REF!</v>
      </c>
      <c r="IK2" t="e">
        <f>#REF!+"IbY!(["</f>
        <v>#REF!</v>
      </c>
      <c r="IL2" t="e">
        <f>#REF!+"IbY!(\"</f>
        <v>#REF!</v>
      </c>
      <c r="IM2" t="e">
        <f>#REF!+"IbY!(]"</f>
        <v>#REF!</v>
      </c>
      <c r="IN2" t="e">
        <f>#REF!+"IbY!(^"</f>
        <v>#REF!</v>
      </c>
      <c r="IO2" t="e">
        <f>#REF!+"IbY!(_"</f>
        <v>#REF!</v>
      </c>
      <c r="IP2" t="e">
        <f>#REF!+"IbY!(`"</f>
        <v>#REF!</v>
      </c>
      <c r="IQ2" t="e">
        <f>#REF!+"IbY!(a"</f>
        <v>#REF!</v>
      </c>
      <c r="IR2" t="e">
        <f>#REF!+"IbY!(b"</f>
        <v>#REF!</v>
      </c>
      <c r="IS2" t="e">
        <f>#REF!+"IbY!(c"</f>
        <v>#REF!</v>
      </c>
      <c r="IT2" t="e">
        <f>#REF!+"IbY!(d"</f>
        <v>#REF!</v>
      </c>
      <c r="IU2" t="e">
        <f>#REF!+"IbY!(e"</f>
        <v>#REF!</v>
      </c>
      <c r="IV2" t="e">
        <f>#REF!+"IbY!(f"</f>
        <v>#REF!</v>
      </c>
    </row>
    <row r="3" spans="1:256">
      <c r="A3" t="s">
        <v>11</v>
      </c>
      <c r="F3" t="e">
        <f>#REF!+"IbY!(g"</f>
        <v>#REF!</v>
      </c>
      <c r="G3" t="e">
        <f>#REF!+"IbY!(h"</f>
        <v>#REF!</v>
      </c>
      <c r="H3" t="e">
        <f>#REF!+"IbY!(i"</f>
        <v>#REF!</v>
      </c>
      <c r="I3" t="e">
        <f>#REF!+"IbY!(j"</f>
        <v>#REF!</v>
      </c>
      <c r="J3" t="e">
        <f>#REF!+"IbY!(k"</f>
        <v>#REF!</v>
      </c>
      <c r="K3" t="e">
        <f>#REF!+"IbY!(l"</f>
        <v>#REF!</v>
      </c>
      <c r="L3" t="e">
        <f>#REF!+"IbY!(m"</f>
        <v>#REF!</v>
      </c>
      <c r="M3" t="e">
        <f>#REF!+"IbY!(n"</f>
        <v>#REF!</v>
      </c>
      <c r="N3" t="e">
        <f>#REF!+"IbY!(o"</f>
        <v>#REF!</v>
      </c>
      <c r="O3" t="e">
        <f>#REF!+"IbY!(p"</f>
        <v>#REF!</v>
      </c>
      <c r="P3" t="e">
        <f>#REF!+"IbY!(q"</f>
        <v>#REF!</v>
      </c>
      <c r="Q3" t="e">
        <f>#REF!+"IbY!(r"</f>
        <v>#REF!</v>
      </c>
      <c r="R3" t="e">
        <f>#REF!+"IbY!(s"</f>
        <v>#REF!</v>
      </c>
      <c r="S3" t="e">
        <f>#REF!+"IbY!(t"</f>
        <v>#REF!</v>
      </c>
      <c r="T3" t="e">
        <f>#REF!+"IbY!(u"</f>
        <v>#REF!</v>
      </c>
      <c r="U3" t="e">
        <f>#REF!+"IbY!(v"</f>
        <v>#REF!</v>
      </c>
      <c r="V3" t="e">
        <f>#REF!+"IbY!(w"</f>
        <v>#REF!</v>
      </c>
      <c r="W3" t="e">
        <f>#REF!+"IbY!(x"</f>
        <v>#REF!</v>
      </c>
      <c r="X3" t="e">
        <f>#REF!+"IbY!(y"</f>
        <v>#REF!</v>
      </c>
      <c r="Y3" t="e">
        <f>#REF!+"IbY!(z"</f>
        <v>#REF!</v>
      </c>
      <c r="Z3" t="e">
        <f>#REF!+"IbY!({"</f>
        <v>#REF!</v>
      </c>
      <c r="AA3" t="e">
        <f>#REF!+"IbY!(|"</f>
        <v>#REF!</v>
      </c>
      <c r="AB3" t="e">
        <f>#REF!+"IbY!(}"</f>
        <v>#REF!</v>
      </c>
      <c r="AC3" t="e">
        <f>#REF!+"IbY!(~"</f>
        <v>#REF!</v>
      </c>
      <c r="AD3" t="e">
        <f>#REF!+"IbY!)#"</f>
        <v>#REF!</v>
      </c>
      <c r="AE3" t="e">
        <f>#REF!+"IbY!)$"</f>
        <v>#REF!</v>
      </c>
      <c r="AF3" t="e">
        <f>#REF!+"IbY!)%"</f>
        <v>#REF!</v>
      </c>
      <c r="AG3" t="e">
        <f>#REF!+"IbY!)&amp;"</f>
        <v>#REF!</v>
      </c>
      <c r="AH3" t="e">
        <f>#REF!+"IbY!)'"</f>
        <v>#REF!</v>
      </c>
      <c r="AI3" t="e">
        <f>#REF!+"IbY!)("</f>
        <v>#REF!</v>
      </c>
      <c r="AJ3" t="e">
        <f>#REF!+"IbY!))"</f>
        <v>#REF!</v>
      </c>
      <c r="AK3" t="e">
        <f>#REF!+"IbY!)."</f>
        <v>#REF!</v>
      </c>
      <c r="AL3" t="e">
        <f>#REF!+"IbY!)/"</f>
        <v>#REF!</v>
      </c>
      <c r="AM3" t="e">
        <f>#REF!+"IbY!)0"</f>
        <v>#REF!</v>
      </c>
      <c r="AN3" t="e">
        <f>#REF!+"IbY!)1"</f>
        <v>#REF!</v>
      </c>
      <c r="AO3" t="e">
        <f>#REF!+"IbY!)2"</f>
        <v>#REF!</v>
      </c>
      <c r="AP3" t="e">
        <f>#REF!+"IbY!)3"</f>
        <v>#REF!</v>
      </c>
      <c r="AQ3" t="e">
        <f>#REF!*"IbY!)4"</f>
        <v>#REF!</v>
      </c>
      <c r="AR3" t="e">
        <f>#REF!*"IbY!)5"</f>
        <v>#REF!</v>
      </c>
      <c r="AS3" t="e">
        <f>#REF!*"IbY!)6"</f>
        <v>#REF!</v>
      </c>
      <c r="AT3" t="e">
        <f>#REF!*"IbY!)7"</f>
        <v>#REF!</v>
      </c>
      <c r="AU3" t="e">
        <f>#REF!*"IbY!)8"</f>
        <v>#REF!</v>
      </c>
      <c r="AV3" t="e">
        <f>#REF!*"IbY!)9"</f>
        <v>#REF!</v>
      </c>
      <c r="AW3" t="e">
        <f>#REF!*"IbY!):"</f>
        <v>#REF!</v>
      </c>
      <c r="AX3" t="e">
        <f>#REF!*"IbY!);"</f>
        <v>#REF!</v>
      </c>
      <c r="AY3" t="e">
        <f>#REF!*"IbY!)&lt;"</f>
        <v>#REF!</v>
      </c>
      <c r="AZ3" t="e">
        <f>#REF!*"IbY!)="</f>
        <v>#REF!</v>
      </c>
      <c r="BA3" t="e">
        <f>#REF!*"IbY!)&gt;"</f>
        <v>#REF!</v>
      </c>
      <c r="BB3" t="e">
        <f>#REF!*"IbY!)?"</f>
        <v>#REF!</v>
      </c>
      <c r="BC3" t="e">
        <f>#REF!*"IbY!)@"</f>
        <v>#REF!</v>
      </c>
      <c r="BD3" t="e">
        <f>#REF!*"IbY!)A"</f>
        <v>#REF!</v>
      </c>
      <c r="BE3" t="e">
        <f>#REF!*"IbY!)B"</f>
        <v>#REF!</v>
      </c>
      <c r="BF3" t="e">
        <f>#REF!*"IbY!)C"</f>
        <v>#REF!</v>
      </c>
      <c r="BG3" t="e">
        <f>#REF!*"IbY!)D"</f>
        <v>#REF!</v>
      </c>
      <c r="BH3" t="e">
        <f>#REF!*"IbY!)E"</f>
        <v>#REF!</v>
      </c>
      <c r="BI3" t="e">
        <f>#REF!*"IbY!)F"</f>
        <v>#REF!</v>
      </c>
      <c r="BJ3" t="e">
        <f>#REF!*"IbY!)G"</f>
        <v>#REF!</v>
      </c>
      <c r="BK3" t="e">
        <f>#REF!*"IbY!)H"</f>
        <v>#REF!</v>
      </c>
      <c r="BL3" t="e">
        <f>#REF!*"IbY!)I"</f>
        <v>#REF!</v>
      </c>
      <c r="BM3" t="e">
        <f>#REF!*"IbY!)J"</f>
        <v>#REF!</v>
      </c>
      <c r="BN3" t="e">
        <f>#REF!*"IbY!)K"</f>
        <v>#REF!</v>
      </c>
      <c r="BO3" t="e">
        <f>#REF!*"IbY!)L"</f>
        <v>#REF!</v>
      </c>
      <c r="BP3" t="e">
        <f>#REF!*"IbY!)M"</f>
        <v>#REF!</v>
      </c>
      <c r="BQ3" t="e">
        <f>#REF!*"IbY!)N"</f>
        <v>#REF!</v>
      </c>
      <c r="BR3" t="e">
        <f>#REF!*"IbY!)O"</f>
        <v>#REF!</v>
      </c>
      <c r="BS3" t="e">
        <f>#REF!*"IbY!)P"</f>
        <v>#REF!</v>
      </c>
      <c r="BT3" t="e">
        <f>#REF!*"IbY!)Q"</f>
        <v>#REF!</v>
      </c>
      <c r="BU3" t="e">
        <f>#REF!*"IbY!)R"</f>
        <v>#REF!</v>
      </c>
      <c r="BV3" t="e">
        <f>#REF!*"IbY!)S"</f>
        <v>#REF!</v>
      </c>
      <c r="BW3" t="e">
        <f>#REF!*"IbY!)T"</f>
        <v>#REF!</v>
      </c>
      <c r="BX3" t="e">
        <f>#REF!*"IbY!)U"</f>
        <v>#REF!</v>
      </c>
      <c r="BY3" t="e">
        <f>#REF!*"IbY!)V"</f>
        <v>#REF!</v>
      </c>
      <c r="BZ3" t="e">
        <f>#REF!*"IbY!)W"</f>
        <v>#REF!</v>
      </c>
      <c r="CA3" t="e">
        <f>#REF!*"IbY!)X"</f>
        <v>#REF!</v>
      </c>
      <c r="CB3" t="e">
        <f>#REF!*"IbY!)Y"</f>
        <v>#REF!</v>
      </c>
      <c r="CC3" t="e">
        <f>#REF!*"IbY!)Z"</f>
        <v>#REF!</v>
      </c>
      <c r="CD3" t="e">
        <f>#REF!*"IbY!)["</f>
        <v>#REF!</v>
      </c>
      <c r="CE3" t="e">
        <f>#REF!*"IbY!)\"</f>
        <v>#REF!</v>
      </c>
      <c r="CF3" t="e">
        <f>#REF!*"IbY!)]"</f>
        <v>#REF!</v>
      </c>
      <c r="CG3" t="e">
        <f>#REF!*"IbY!)^"</f>
        <v>#REF!</v>
      </c>
      <c r="CH3" t="e">
        <f>#REF!*"IbY!)_"</f>
        <v>#REF!</v>
      </c>
      <c r="CI3" t="e">
        <f>#REF!*"IbY!)`"</f>
        <v>#REF!</v>
      </c>
      <c r="CJ3" t="e">
        <f>#REF!*"IbY!)a"</f>
        <v>#REF!</v>
      </c>
      <c r="CK3" t="e">
        <f>#REF!*"IbY!)b"</f>
        <v>#REF!</v>
      </c>
      <c r="CL3" t="e">
        <f>#REF!*"IbY!)c"</f>
        <v>#REF!</v>
      </c>
      <c r="CM3" t="e">
        <f>#REF!*"IbY!)d"</f>
        <v>#REF!</v>
      </c>
      <c r="CN3" t="e">
        <f>#REF!*"IbY!)e"</f>
        <v>#REF!</v>
      </c>
      <c r="CO3" t="e">
        <f>#REF!*"IbY!)f"</f>
        <v>#REF!</v>
      </c>
      <c r="CP3" t="e">
        <f>#REF!*"IbY!)g"</f>
        <v>#REF!</v>
      </c>
      <c r="CQ3" t="e">
        <f>#REF!*"IbY!)h"</f>
        <v>#REF!</v>
      </c>
      <c r="CR3" t="e">
        <f>#REF!*"IbY!)i"</f>
        <v>#REF!</v>
      </c>
      <c r="CS3" t="e">
        <f>#REF!*"IbY!)j"</f>
        <v>#REF!</v>
      </c>
      <c r="CT3" t="e">
        <f>#REF!*"IbY!)k"</f>
        <v>#REF!</v>
      </c>
      <c r="CU3" t="e">
        <f>#REF!*"IbY!)l"</f>
        <v>#REF!</v>
      </c>
      <c r="CV3" t="e">
        <f>#REF!*"IbY!)m"</f>
        <v>#REF!</v>
      </c>
      <c r="CW3" t="e">
        <f>#REF!*"IbY!)n"</f>
        <v>#REF!</v>
      </c>
      <c r="CX3" t="e">
        <f>#REF!*"IbY!)o"</f>
        <v>#REF!</v>
      </c>
      <c r="CY3" t="e">
        <f>#REF!*"IbY!)p"</f>
        <v>#REF!</v>
      </c>
      <c r="CZ3" t="e">
        <f>#REF!*"IbY!)q"</f>
        <v>#REF!</v>
      </c>
      <c r="DA3" t="e">
        <f>#REF!*"IbY!)r"</f>
        <v>#REF!</v>
      </c>
      <c r="DB3" t="e">
        <f>#REF!*"IbY!)s"</f>
        <v>#REF!</v>
      </c>
      <c r="DC3" t="e">
        <f>#REF!*"IbY!)t"</f>
        <v>#REF!</v>
      </c>
      <c r="DD3" t="e">
        <f>#REF!*"IbY!)u"</f>
        <v>#REF!</v>
      </c>
      <c r="DE3" t="e">
        <f>#REF!*"IbY!)v"</f>
        <v>#REF!</v>
      </c>
      <c r="DF3" t="e">
        <f>#REF!*"IbY!)w"</f>
        <v>#REF!</v>
      </c>
      <c r="DG3" t="e">
        <f>#REF!*"IbY!)x"</f>
        <v>#REF!</v>
      </c>
      <c r="DH3" t="e">
        <f>#REF!*"IbY!)y"</f>
        <v>#REF!</v>
      </c>
      <c r="DI3" t="e">
        <f>#REF!*"IbY!)z"</f>
        <v>#REF!</v>
      </c>
      <c r="DJ3" t="e">
        <f>#REF!*"IbY!){"</f>
        <v>#REF!</v>
      </c>
      <c r="DK3" t="e">
        <f>#REF!*"IbY!)|"</f>
        <v>#REF!</v>
      </c>
      <c r="DL3" t="e">
        <f>#REF!*"IbY!)}"</f>
        <v>#REF!</v>
      </c>
      <c r="DM3" t="e">
        <f>#REF!*"IbY!)~"</f>
        <v>#REF!</v>
      </c>
      <c r="DN3" t="e">
        <f>#REF!*"IbY!.#"</f>
        <v>#REF!</v>
      </c>
      <c r="DO3" t="e">
        <f>#REF!*"IbY!.$"</f>
        <v>#REF!</v>
      </c>
      <c r="DP3" t="e">
        <f>#REF!*"IbY!.%"</f>
        <v>#REF!</v>
      </c>
      <c r="DQ3" t="e">
        <f>#REF!*"IbY!.&amp;"</f>
        <v>#REF!</v>
      </c>
      <c r="DR3" t="e">
        <f>#REF!*"IbY!.'"</f>
        <v>#REF!</v>
      </c>
      <c r="DS3" t="e">
        <f>#REF!*"IbY!.("</f>
        <v>#REF!</v>
      </c>
      <c r="DT3" t="e">
        <f>#REF!*"IbY!.)"</f>
        <v>#REF!</v>
      </c>
      <c r="DU3" t="e">
        <f>#REF!*"IbY!.."</f>
        <v>#REF!</v>
      </c>
      <c r="DV3" t="e">
        <f>#REF!*"IbY!./"</f>
        <v>#REF!</v>
      </c>
      <c r="DW3" t="e">
        <f>#REF!*"IbY!.0"</f>
        <v>#REF!</v>
      </c>
      <c r="DX3" t="e">
        <f>#REF!*"IbY!.1"</f>
        <v>#REF!</v>
      </c>
      <c r="DY3" t="e">
        <f>#REF!*"IbY!.2"</f>
        <v>#REF!</v>
      </c>
      <c r="DZ3" t="e">
        <f>#REF!*"IbY!.3"</f>
        <v>#REF!</v>
      </c>
      <c r="EA3" t="e">
        <f>#REF!*"IbY!.4"</f>
        <v>#REF!</v>
      </c>
      <c r="EB3" t="e">
        <f>#REF!*"IbY!.5"</f>
        <v>#REF!</v>
      </c>
      <c r="EC3" t="e">
        <f>#REF!*"IbY!.6"</f>
        <v>#REF!</v>
      </c>
      <c r="ED3" t="e">
        <f>#REF!*"IbY!.7"</f>
        <v>#REF!</v>
      </c>
      <c r="EE3" t="e">
        <f>#REF!*"IbY!.8"</f>
        <v>#REF!</v>
      </c>
      <c r="EF3" t="e">
        <f>#REF!*"IbY!.9"</f>
        <v>#REF!</v>
      </c>
      <c r="EG3" t="e">
        <f>#REF!*"IbY!.:"</f>
        <v>#REF!</v>
      </c>
      <c r="EH3" t="e">
        <f>#REF!*"IbY!.;"</f>
        <v>#REF!</v>
      </c>
      <c r="EI3" t="e">
        <f>#REF!*"IbY!.&lt;"</f>
        <v>#REF!</v>
      </c>
      <c r="EJ3" t="e">
        <f>#REF!*"IbY!.="</f>
        <v>#REF!</v>
      </c>
      <c r="EK3" t="e">
        <f>#REF!*"IbY!.&gt;"</f>
        <v>#REF!</v>
      </c>
      <c r="EL3" t="e">
        <f>#REF!*"IbY!.?"</f>
        <v>#REF!</v>
      </c>
      <c r="EM3" t="e">
        <f>#REF!*"IbY!.@"</f>
        <v>#REF!</v>
      </c>
      <c r="EN3" t="e">
        <f>#REF!*"IbY!.A"</f>
        <v>#REF!</v>
      </c>
      <c r="EO3" t="e">
        <f>#REF!*"IbY!.B"</f>
        <v>#REF!</v>
      </c>
      <c r="EP3" t="e">
        <f>#REF!*"IbY!.C"</f>
        <v>#REF!</v>
      </c>
      <c r="EQ3" t="e">
        <f>#REF!*"IbY!.D"</f>
        <v>#REF!</v>
      </c>
      <c r="ER3" t="e">
        <f>#REF!*"IbY!.E"</f>
        <v>#REF!</v>
      </c>
      <c r="ES3" t="e">
        <f>#REF!*"IbY!.F"</f>
        <v>#REF!</v>
      </c>
      <c r="ET3" t="e">
        <f>#REF!*"IbY!.G"</f>
        <v>#REF!</v>
      </c>
      <c r="EU3" t="e">
        <f>#REF!*"IbY!.H"</f>
        <v>#REF!</v>
      </c>
      <c r="EV3" t="e">
        <f>#REF!*"IbY!.I"</f>
        <v>#REF!</v>
      </c>
      <c r="EW3" t="e">
        <f>#REF!*"IbY!.J"</f>
        <v>#REF!</v>
      </c>
      <c r="EX3" t="e">
        <f>#REF!*"IbY!.K"</f>
        <v>#REF!</v>
      </c>
      <c r="EY3" t="e">
        <f>#REF!*"IbY!.L"</f>
        <v>#REF!</v>
      </c>
      <c r="EZ3" t="e">
        <f>#REF!*"IbY!.M"</f>
        <v>#REF!</v>
      </c>
      <c r="FA3" t="e">
        <f>#REF!*"IbY!.N"</f>
        <v>#REF!</v>
      </c>
      <c r="FB3" t="e">
        <f>#REF!*"IbY!.O"</f>
        <v>#REF!</v>
      </c>
      <c r="FC3" t="e">
        <f>#REF!*"IbY!.P"</f>
        <v>#REF!</v>
      </c>
      <c r="FD3" t="e">
        <f>#REF!*"IbY!.Q"</f>
        <v>#REF!</v>
      </c>
      <c r="FE3" t="e">
        <f>#REF!*"IbY!.R"</f>
        <v>#REF!</v>
      </c>
      <c r="FF3" t="e">
        <f>#REF!*"IbY!.S"</f>
        <v>#REF!</v>
      </c>
      <c r="FG3" t="e">
        <f>#REF!*"IbY!.T"</f>
        <v>#REF!</v>
      </c>
      <c r="FH3" t="e">
        <f>#REF!*"IbY!.U"</f>
        <v>#REF!</v>
      </c>
      <c r="FI3" t="e">
        <f>#REF!*"IbY!.V"</f>
        <v>#REF!</v>
      </c>
      <c r="FJ3" t="e">
        <f>#REF!*"IbY!.W"</f>
        <v>#REF!</v>
      </c>
      <c r="FK3" t="e">
        <f>#REF!*"IbY!.X"</f>
        <v>#REF!</v>
      </c>
      <c r="FL3" t="e">
        <f>#REF!*"IbY!.Y"</f>
        <v>#REF!</v>
      </c>
      <c r="FM3" t="e">
        <f>#REF!*"IbY!.Z"</f>
        <v>#REF!</v>
      </c>
      <c r="FN3" t="e">
        <f>#REF!*"IbY!.["</f>
        <v>#REF!</v>
      </c>
      <c r="FO3" t="e">
        <f>#REF!*"IbY!.\"</f>
        <v>#REF!</v>
      </c>
      <c r="FP3" t="e">
        <f>#REF!*"IbY!.]"</f>
        <v>#REF!</v>
      </c>
      <c r="FQ3" t="e">
        <f>#REF!*"IbY!.^"</f>
        <v>#REF!</v>
      </c>
      <c r="FR3" t="e">
        <f>#REF!*"IbY!._"</f>
        <v>#REF!</v>
      </c>
      <c r="FS3" t="e">
        <f>#REF!*"IbY!.`"</f>
        <v>#REF!</v>
      </c>
      <c r="FT3" t="e">
        <f>#REF!*"IbY!.a"</f>
        <v>#REF!</v>
      </c>
      <c r="FU3" t="e">
        <f>#REF!*"IbY!.b"</f>
        <v>#REF!</v>
      </c>
      <c r="FV3" t="e">
        <f>#REF!*"IbY!.c"</f>
        <v>#REF!</v>
      </c>
      <c r="FW3" t="e">
        <f>#REF!*"IbY!.d"</f>
        <v>#REF!</v>
      </c>
      <c r="FX3" t="e">
        <f>#REF!*"IbY!.e"</f>
        <v>#REF!</v>
      </c>
      <c r="FY3" t="e">
        <f>#REF!*"IbY!.f"</f>
        <v>#REF!</v>
      </c>
      <c r="FZ3" t="e">
        <f>#REF!*"IbY!.g"</f>
        <v>#REF!</v>
      </c>
      <c r="GA3" t="e">
        <f>#REF!*"IbY!.h"</f>
        <v>#REF!</v>
      </c>
      <c r="GB3" t="e">
        <f>#REF!*"IbY!.i"</f>
        <v>#REF!</v>
      </c>
      <c r="GC3" t="e">
        <f>#REF!*"IbY!.j"</f>
        <v>#REF!</v>
      </c>
      <c r="GD3" t="e">
        <f>#REF!*"IbY!.k"</f>
        <v>#REF!</v>
      </c>
      <c r="GE3" t="e">
        <f>#REF!*"IbY!.l"</f>
        <v>#REF!</v>
      </c>
      <c r="GF3" t="e">
        <f>#REF!*"IbY!.m"</f>
        <v>#REF!</v>
      </c>
      <c r="GG3" t="e">
        <f>#REF!*"IbY!.n"</f>
        <v>#REF!</v>
      </c>
      <c r="GH3" t="e">
        <f>#REF!*"IbY!.o"</f>
        <v>#REF!</v>
      </c>
      <c r="GI3" t="e">
        <f>#REF!*"IbY!.p"</f>
        <v>#REF!</v>
      </c>
      <c r="GJ3" t="e">
        <f>#REF!*"IbY!.q"</f>
        <v>#REF!</v>
      </c>
      <c r="GK3" t="e">
        <f>#REF!*"IbY!.r"</f>
        <v>#REF!</v>
      </c>
      <c r="GL3" t="e">
        <f>#REF!*"IbY!.s"</f>
        <v>#REF!</v>
      </c>
      <c r="GM3" t="e">
        <f>#REF!*"IbY!.t"</f>
        <v>#REF!</v>
      </c>
      <c r="GN3" t="e">
        <f>#REF!*"IbY!.u"</f>
        <v>#REF!</v>
      </c>
      <c r="GO3" t="e">
        <f>#REF!*"IbY!.v"</f>
        <v>#REF!</v>
      </c>
      <c r="GP3" t="e">
        <f>#REF!*"IbY!.w"</f>
        <v>#REF!</v>
      </c>
      <c r="GQ3" t="e">
        <f>#REF!*"IbY!.x"</f>
        <v>#REF!</v>
      </c>
      <c r="GR3" t="e">
        <f>#REF!*"IbY!.y"</f>
        <v>#REF!</v>
      </c>
      <c r="GS3" t="e">
        <f>#REF!*"IbY!.z"</f>
        <v>#REF!</v>
      </c>
      <c r="GT3" t="e">
        <f>#REF!*"IbY!.{"</f>
        <v>#REF!</v>
      </c>
      <c r="GU3" t="e">
        <f>#REF!*"IbY!.|"</f>
        <v>#REF!</v>
      </c>
      <c r="GV3" t="e">
        <f>#REF!*"IbY!.}"</f>
        <v>#REF!</v>
      </c>
      <c r="GW3" t="e">
        <f>#REF!*"IbY!.~"</f>
        <v>#REF!</v>
      </c>
      <c r="GX3" t="e">
        <f>#REF!*"IbY!/#"</f>
        <v>#REF!</v>
      </c>
      <c r="GY3" t="e">
        <f>#REF!*"IbY!/$"</f>
        <v>#REF!</v>
      </c>
      <c r="GZ3" t="e">
        <f>#REF!*"IbY!/%"</f>
        <v>#REF!</v>
      </c>
      <c r="HA3" t="e">
        <f>#REF!*"IbY!/&amp;"</f>
        <v>#REF!</v>
      </c>
      <c r="HB3" t="e">
        <f>#REF!*"IbY!/'"</f>
        <v>#REF!</v>
      </c>
      <c r="HC3" t="e">
        <f>#REF!*"IbY!/("</f>
        <v>#REF!</v>
      </c>
      <c r="HD3" t="e">
        <f>#REF!*"IbY!/)"</f>
        <v>#REF!</v>
      </c>
      <c r="HE3" t="e">
        <f>#REF!*"IbY!/."</f>
        <v>#REF!</v>
      </c>
      <c r="HF3" t="e">
        <f>#REF!-"IbY!//"</f>
        <v>#REF!</v>
      </c>
      <c r="HG3" t="e">
        <f>#REF!-"IbY!/0"</f>
        <v>#REF!</v>
      </c>
      <c r="HH3" t="e">
        <f>#REF!-"IbY!/1"</f>
        <v>#REF!</v>
      </c>
      <c r="HI3" t="e">
        <f>#REF!-"IbY!/2"</f>
        <v>#REF!</v>
      </c>
      <c r="HJ3" t="e">
        <f>#REF!-"IbY!/3"</f>
        <v>#REF!</v>
      </c>
      <c r="HK3" t="e">
        <f>#REF!-"IbY!/4"</f>
        <v>#REF!</v>
      </c>
      <c r="HL3" t="e">
        <f>#REF!-"IbY!/5"</f>
        <v>#REF!</v>
      </c>
      <c r="HM3" t="e">
        <f>#REF!-"IbY!/6"</f>
        <v>#REF!</v>
      </c>
      <c r="HN3" t="e">
        <f>#REF!-"IbY!/7"</f>
        <v>#REF!</v>
      </c>
      <c r="HO3" t="e">
        <f>#REF!-"IbY!/8"</f>
        <v>#REF!</v>
      </c>
      <c r="HP3" t="e">
        <f>#REF!-"IbY!/9"</f>
        <v>#REF!</v>
      </c>
      <c r="HQ3" t="e">
        <f>#REF!-"IbY!/:"</f>
        <v>#REF!</v>
      </c>
      <c r="HR3" t="e">
        <f>#REF!-"IbY!/;"</f>
        <v>#REF!</v>
      </c>
      <c r="HS3" t="e">
        <f>#REF!-"IbY!/&lt;"</f>
        <v>#REF!</v>
      </c>
      <c r="HT3" t="e">
        <f>#REF!-"IbY!/="</f>
        <v>#REF!</v>
      </c>
      <c r="HU3" t="e">
        <f>#REF!-"IbY!/&gt;"</f>
        <v>#REF!</v>
      </c>
      <c r="HV3" t="e">
        <f>#REF!-"IbY!/?"</f>
        <v>#REF!</v>
      </c>
      <c r="HW3" t="e">
        <f>#REF!-"IbY!/@"</f>
        <v>#REF!</v>
      </c>
      <c r="HX3" t="e">
        <f>#REF!-"IbY!/A"</f>
        <v>#REF!</v>
      </c>
      <c r="HY3" t="e">
        <f>#REF!-"IbY!/B"</f>
        <v>#REF!</v>
      </c>
      <c r="HZ3" t="e">
        <f>#REF!-"IbY!/C"</f>
        <v>#REF!</v>
      </c>
      <c r="IA3" t="e">
        <f>#REF!-"IbY!/D"</f>
        <v>#REF!</v>
      </c>
      <c r="IB3" t="e">
        <f>#REF!-"IbY!/E"</f>
        <v>#REF!</v>
      </c>
      <c r="IC3" t="e">
        <f>#REF!-"IbY!/F"</f>
        <v>#REF!</v>
      </c>
      <c r="ID3" t="e">
        <f>#REF!-"IbY!/G"</f>
        <v>#REF!</v>
      </c>
      <c r="IE3" t="e">
        <f>#REF!-"IbY!/H"</f>
        <v>#REF!</v>
      </c>
      <c r="IF3" t="e">
        <f>#REF!-"IbY!/I"</f>
        <v>#REF!</v>
      </c>
      <c r="IG3" t="e">
        <f>#REF!-"IbY!/J"</f>
        <v>#REF!</v>
      </c>
      <c r="IH3" t="e">
        <f>#REF!-"IbY!/K"</f>
        <v>#REF!</v>
      </c>
      <c r="II3" t="e">
        <f>#REF!-"IbY!/L"</f>
        <v>#REF!</v>
      </c>
      <c r="IJ3" t="e">
        <f>#REF!-"IbY!/M"</f>
        <v>#REF!</v>
      </c>
      <c r="IK3" t="e">
        <f>#REF!-"IbY!/N"</f>
        <v>#REF!</v>
      </c>
      <c r="IL3" t="e">
        <f>#REF!-"IbY!/O"</f>
        <v>#REF!</v>
      </c>
      <c r="IM3" t="e">
        <f>#REF!-"IbY!/P"</f>
        <v>#REF!</v>
      </c>
      <c r="IN3" t="e">
        <f>#REF!-"IbY!/Q"</f>
        <v>#REF!</v>
      </c>
      <c r="IO3" t="e">
        <f>#REF!-"IbY!/R"</f>
        <v>#REF!</v>
      </c>
      <c r="IP3" t="e">
        <f>#REF!-"IbY!/S"</f>
        <v>#REF!</v>
      </c>
      <c r="IQ3" t="e">
        <f>#REF!-"IbY!/T"</f>
        <v>#REF!</v>
      </c>
      <c r="IR3" t="e">
        <f>#REF!-"IbY!/U"</f>
        <v>#REF!</v>
      </c>
      <c r="IS3" t="e">
        <f>#REF!-"IbY!/V"</f>
        <v>#REF!</v>
      </c>
      <c r="IT3" t="e">
        <f>#REF!-"IbY!/W"</f>
        <v>#REF!</v>
      </c>
      <c r="IU3" t="e">
        <f>#REF!-"IbY!/X"</f>
        <v>#REF!</v>
      </c>
      <c r="IV3" t="e">
        <f>#REF!-"IbY!/Y"</f>
        <v>#REF!</v>
      </c>
    </row>
    <row r="4" spans="1:256">
      <c r="F4" t="e">
        <f>#REF!-"IbY!/Z"</f>
        <v>#REF!</v>
      </c>
      <c r="G4" t="e">
        <f>#REF!-"IbY!/["</f>
        <v>#REF!</v>
      </c>
      <c r="H4" t="e">
        <f>#REF!-"IbY!/\"</f>
        <v>#REF!</v>
      </c>
      <c r="I4" t="e">
        <f>#REF!-"IbY!/]"</f>
        <v>#REF!</v>
      </c>
      <c r="J4" t="e">
        <f>#REF!-"IbY!/^"</f>
        <v>#REF!</v>
      </c>
      <c r="K4" t="e">
        <f>#REF!-"IbY!/_"</f>
        <v>#REF!</v>
      </c>
      <c r="L4" t="e">
        <f>#REF!-"IbY!/`"</f>
        <v>#REF!</v>
      </c>
      <c r="M4" t="e">
        <f>#REF!-"IbY!/a"</f>
        <v>#REF!</v>
      </c>
      <c r="N4" t="e">
        <f>#REF!-"IbY!/b"</f>
        <v>#REF!</v>
      </c>
      <c r="O4" t="e">
        <f>#REF!-"IbY!/c"</f>
        <v>#REF!</v>
      </c>
      <c r="P4" t="e">
        <f>#REF!-"IbY!/d"</f>
        <v>#REF!</v>
      </c>
      <c r="Q4" t="e">
        <f>#REF!-"IbY!/e"</f>
        <v>#REF!</v>
      </c>
      <c r="R4" t="e">
        <f>#REF!-"IbY!/f"</f>
        <v>#REF!</v>
      </c>
      <c r="S4" t="e">
        <f>#REF!-"IbY!/g"</f>
        <v>#REF!</v>
      </c>
      <c r="T4" t="e">
        <f>#REF!-"IbY!/h"</f>
        <v>#REF!</v>
      </c>
      <c r="U4" t="e">
        <f>#REF!-"IbY!/i"</f>
        <v>#REF!</v>
      </c>
      <c r="V4" t="e">
        <f>#REF!-"IbY!/j"</f>
        <v>#REF!</v>
      </c>
      <c r="W4" t="e">
        <f>#REF!-"IbY!/k"</f>
        <v>#REF!</v>
      </c>
      <c r="X4" t="e">
        <f>#REF!-"IbY!/l"</f>
        <v>#REF!</v>
      </c>
      <c r="Y4" t="e">
        <f>#REF!-"IbY!/m"</f>
        <v>#REF!</v>
      </c>
      <c r="Z4" t="e">
        <f>#REF!-"IbY!/n"</f>
        <v>#REF!</v>
      </c>
      <c r="AA4" t="e">
        <f>#REF!-"IbY!/o"</f>
        <v>#REF!</v>
      </c>
      <c r="AB4" t="e">
        <f>#REF!-"IbY!/p"</f>
        <v>#REF!</v>
      </c>
      <c r="AC4" t="e">
        <f>#REF!-"IbY!/q"</f>
        <v>#REF!</v>
      </c>
      <c r="AD4" t="e">
        <f>#REF!-"IbY!/r"</f>
        <v>#REF!</v>
      </c>
      <c r="AE4" t="e">
        <f>#REF!-"IbY!/s"</f>
        <v>#REF!</v>
      </c>
      <c r="AF4" t="e">
        <f>#REF!-"IbY!/t"</f>
        <v>#REF!</v>
      </c>
      <c r="AG4" t="e">
        <f>#REF!-"IbY!/u"</f>
        <v>#REF!</v>
      </c>
      <c r="AH4" t="e">
        <f>#REF!-"IbY!/v"</f>
        <v>#REF!</v>
      </c>
      <c r="AI4" t="e">
        <f>#REF!-"IbY!/w"</f>
        <v>#REF!</v>
      </c>
      <c r="AJ4" t="e">
        <f>#REF!-"IbY!/x"</f>
        <v>#REF!</v>
      </c>
      <c r="AK4" t="e">
        <f>#REF!-"IbY!/y"</f>
        <v>#REF!</v>
      </c>
      <c r="AL4" t="e">
        <f>#REF!-"IbY!/z"</f>
        <v>#REF!</v>
      </c>
      <c r="AM4" t="e">
        <f>#REF!-"IbY!/{"</f>
        <v>#REF!</v>
      </c>
      <c r="AN4" t="e">
        <f>#REF!-"IbY!/|"</f>
        <v>#REF!</v>
      </c>
      <c r="AO4" t="e">
        <f>#REF!-"IbY!/}"</f>
        <v>#REF!</v>
      </c>
      <c r="AP4" t="e">
        <f>#REF!-"IbY!/~"</f>
        <v>#REF!</v>
      </c>
      <c r="AQ4" t="e">
        <f>#REF!-"IbY!0#"</f>
        <v>#REF!</v>
      </c>
      <c r="AR4" t="e">
        <f>#REF!-"IbY!0$"</f>
        <v>#REF!</v>
      </c>
      <c r="AS4" t="e">
        <f>#REF!-"IbY!0%"</f>
        <v>#REF!</v>
      </c>
      <c r="AT4" t="e">
        <f>#REF!-"IbY!0&amp;"</f>
        <v>#REF!</v>
      </c>
      <c r="AU4" t="e">
        <f>#REF!-"IbY!0'"</f>
        <v>#REF!</v>
      </c>
      <c r="AV4" t="e">
        <f>#REF!-"IbY!0("</f>
        <v>#REF!</v>
      </c>
      <c r="AW4" t="e">
        <f>#REF!-"IbY!0)"</f>
        <v>#REF!</v>
      </c>
      <c r="AX4" t="e">
        <f>#REF!-"IbY!0."</f>
        <v>#REF!</v>
      </c>
      <c r="AY4" t="e">
        <f>#REF!-"IbY!0/"</f>
        <v>#REF!</v>
      </c>
      <c r="AZ4" t="e">
        <f>#REF!-"IbY!00"</f>
        <v>#REF!</v>
      </c>
      <c r="BA4" t="e">
        <f>#REF!-"IbY!01"</f>
        <v>#REF!</v>
      </c>
      <c r="BB4" t="e">
        <f>#REF!-"IbY!02"</f>
        <v>#REF!</v>
      </c>
      <c r="BC4" t="e">
        <f>#REF!-"IbY!03"</f>
        <v>#REF!</v>
      </c>
      <c r="BD4" t="e">
        <f>#REF!-"IbY!04"</f>
        <v>#REF!</v>
      </c>
      <c r="BE4" t="e">
        <f>#REF!-"IbY!05"</f>
        <v>#REF!</v>
      </c>
      <c r="BF4" t="e">
        <f>#REF!-"IbY!06"</f>
        <v>#REF!</v>
      </c>
      <c r="BG4" t="e">
        <f>#REF!-"IbY!07"</f>
        <v>#REF!</v>
      </c>
      <c r="BH4" t="e">
        <f>#REF!-"IbY!08"</f>
        <v>#REF!</v>
      </c>
      <c r="BI4" t="e">
        <f>#REF!-"IbY!09"</f>
        <v>#REF!</v>
      </c>
      <c r="BJ4" t="e">
        <f>#REF!-"IbY!0:"</f>
        <v>#REF!</v>
      </c>
      <c r="BK4" t="e">
        <f>#REF!-"IbY!0;"</f>
        <v>#REF!</v>
      </c>
      <c r="BL4" t="e">
        <f>#REF!-"IbY!0&lt;"</f>
        <v>#REF!</v>
      </c>
      <c r="BM4" t="e">
        <f>#REF!-"IbY!0="</f>
        <v>#REF!</v>
      </c>
      <c r="BN4" t="e">
        <f>#REF!-"IbY!0&gt;"</f>
        <v>#REF!</v>
      </c>
      <c r="BO4" t="e">
        <f>#REF!-"IbY!0?"</f>
        <v>#REF!</v>
      </c>
      <c r="BP4" t="e">
        <f>#REF!-"IbY!0@"</f>
        <v>#REF!</v>
      </c>
      <c r="BQ4" t="e">
        <f>#REF!-"IbY!0A"</f>
        <v>#REF!</v>
      </c>
      <c r="BR4" t="e">
        <f>#REF!-"IbY!0B"</f>
        <v>#REF!</v>
      </c>
      <c r="BS4" t="e">
        <f>#REF!-"IbY!0C"</f>
        <v>#REF!</v>
      </c>
      <c r="BT4" t="e">
        <f>#REF!-"IbY!0D"</f>
        <v>#REF!</v>
      </c>
      <c r="BU4" t="e">
        <f>#REF!-"IbY!0E"</f>
        <v>#REF!</v>
      </c>
      <c r="BV4" t="e">
        <f>#REF!-"IbY!0F"</f>
        <v>#REF!</v>
      </c>
      <c r="BW4" t="e">
        <f>#REF!-"IbY!0G"</f>
        <v>#REF!</v>
      </c>
      <c r="BX4" t="e">
        <f>#REF!-"IbY!0H"</f>
        <v>#REF!</v>
      </c>
      <c r="BY4" t="e">
        <f>#REF!-"IbY!0I"</f>
        <v>#REF!</v>
      </c>
      <c r="BZ4" t="e">
        <f>#REF!-"IbY!0J"</f>
        <v>#REF!</v>
      </c>
      <c r="CA4" t="e">
        <f>#REF!-"IbY!0K"</f>
        <v>#REF!</v>
      </c>
      <c r="CB4" t="e">
        <f>#REF!-"IbY!0L"</f>
        <v>#REF!</v>
      </c>
      <c r="CC4" t="e">
        <f>#REF!-"IbY!0M"</f>
        <v>#REF!</v>
      </c>
      <c r="CD4" t="e">
        <f>#REF!-"IbY!0N"</f>
        <v>#REF!</v>
      </c>
      <c r="CE4" t="e">
        <f>#REF!-"IbY!0O"</f>
        <v>#REF!</v>
      </c>
      <c r="CF4" t="e">
        <f>#REF!-"IbY!0P"</f>
        <v>#REF!</v>
      </c>
      <c r="CG4" t="e">
        <f>#REF!-"IbY!0Q"</f>
        <v>#REF!</v>
      </c>
      <c r="CH4" t="e">
        <f>#REF!-"IbY!0R"</f>
        <v>#REF!</v>
      </c>
      <c r="CI4" t="e">
        <f>#REF!-"IbY!0S"</f>
        <v>#REF!</v>
      </c>
      <c r="CJ4" t="e">
        <f>#REF!-"IbY!0T"</f>
        <v>#REF!</v>
      </c>
      <c r="CK4" t="e">
        <f>#REF!-"IbY!0U"</f>
        <v>#REF!</v>
      </c>
      <c r="CL4" t="e">
        <f>#REF!-"IbY!0V"</f>
        <v>#REF!</v>
      </c>
      <c r="CM4" t="e">
        <f>#REF!-"IbY!0W"</f>
        <v>#REF!</v>
      </c>
      <c r="CN4" t="e">
        <f>#REF!-"IbY!0X"</f>
        <v>#REF!</v>
      </c>
      <c r="CO4" t="e">
        <f>#REF!-"IbY!0Y"</f>
        <v>#REF!</v>
      </c>
      <c r="CP4" t="e">
        <f>#REF!-"IbY!0Z"</f>
        <v>#REF!</v>
      </c>
      <c r="CQ4" t="e">
        <f>#REF!-"IbY!0["</f>
        <v>#REF!</v>
      </c>
      <c r="CR4" t="e">
        <f>#REF!-"IbY!0\"</f>
        <v>#REF!</v>
      </c>
      <c r="CS4" t="e">
        <f>#REF!-"IbY!0]"</f>
        <v>#REF!</v>
      </c>
      <c r="CT4" t="e">
        <f>#REF!-"IbY!0^"</f>
        <v>#REF!</v>
      </c>
      <c r="CU4" t="e">
        <f>#REF!-"IbY!0_"</f>
        <v>#REF!</v>
      </c>
      <c r="CV4" t="e">
        <f>#REF!-"IbY!0`"</f>
        <v>#REF!</v>
      </c>
      <c r="CW4" t="e">
        <f>#REF!-"IbY!0a"</f>
        <v>#REF!</v>
      </c>
      <c r="CX4" t="e">
        <f>#REF!-"IbY!0b"</f>
        <v>#REF!</v>
      </c>
      <c r="CY4" t="e">
        <f>#REF!-"IbY!0c"</f>
        <v>#REF!</v>
      </c>
      <c r="CZ4" t="e">
        <f>#REF!-"IbY!0d"</f>
        <v>#REF!</v>
      </c>
      <c r="DA4" t="e">
        <f>#REF!-"IbY!0e"</f>
        <v>#REF!</v>
      </c>
      <c r="DB4" t="e">
        <f>#REF!-"IbY!0f"</f>
        <v>#REF!</v>
      </c>
      <c r="DC4" t="e">
        <f>#REF!-"IbY!0g"</f>
        <v>#REF!</v>
      </c>
      <c r="DD4" t="e">
        <f>#REF!-"IbY!0h"</f>
        <v>#REF!</v>
      </c>
      <c r="DE4" t="e">
        <f>#REF!-"IbY!0i"</f>
        <v>#REF!</v>
      </c>
      <c r="DF4" t="e">
        <f>#REF!-"IbY!0j"</f>
        <v>#REF!</v>
      </c>
      <c r="DG4" t="e">
        <f>#REF!-"IbY!0k"</f>
        <v>#REF!</v>
      </c>
      <c r="DH4" t="e">
        <f>#REF!-"IbY!0l"</f>
        <v>#REF!</v>
      </c>
      <c r="DI4" t="e">
        <f>#REF!-"IbY!0m"</f>
        <v>#REF!</v>
      </c>
      <c r="DJ4" t="e">
        <f>#REF!-"IbY!0n"</f>
        <v>#REF!</v>
      </c>
      <c r="DK4" t="e">
        <f>#REF!-"IbY!0o"</f>
        <v>#REF!</v>
      </c>
      <c r="DL4" t="e">
        <f>#REF!-"IbY!0p"</f>
        <v>#REF!</v>
      </c>
      <c r="DM4" t="e">
        <f>#REF!-"IbY!0q"</f>
        <v>#REF!</v>
      </c>
      <c r="DN4" t="e">
        <f>#REF!-"IbY!0r"</f>
        <v>#REF!</v>
      </c>
      <c r="DO4" t="e">
        <f>#REF!-"IbY!0s"</f>
        <v>#REF!</v>
      </c>
      <c r="DP4" t="e">
        <f>#REF!-"IbY!0t"</f>
        <v>#REF!</v>
      </c>
      <c r="DQ4" t="e">
        <f>#REF!-"IbY!0u"</f>
        <v>#REF!</v>
      </c>
      <c r="DR4" t="e">
        <f>#REF!-"IbY!0v"</f>
        <v>#REF!</v>
      </c>
      <c r="DS4" t="e">
        <f>#REF!-"IbY!0w"</f>
        <v>#REF!</v>
      </c>
      <c r="DT4" t="e">
        <f>#REF!-"IbY!0x"</f>
        <v>#REF!</v>
      </c>
      <c r="DU4" t="e">
        <f>#REF!-"IbY!0y"</f>
        <v>#REF!</v>
      </c>
      <c r="DV4" t="e">
        <f>#REF!-"IbY!0z"</f>
        <v>#REF!</v>
      </c>
      <c r="DW4" t="e">
        <f>#REF!-"IbY!0{"</f>
        <v>#REF!</v>
      </c>
      <c r="DX4" t="e">
        <f>#REF!-"IbY!0|"</f>
        <v>#REF!</v>
      </c>
      <c r="DY4" t="e">
        <f>#REF!-"IbY!0}"</f>
        <v>#REF!</v>
      </c>
      <c r="DZ4" t="e">
        <f>#REF!-"IbY!0~"</f>
        <v>#REF!</v>
      </c>
      <c r="EA4" t="e">
        <f>#REF!-"IbY!1#"</f>
        <v>#REF!</v>
      </c>
      <c r="EB4" t="e">
        <f>#REF!-"IbY!1$"</f>
        <v>#REF!</v>
      </c>
      <c r="EC4" t="e">
        <f>#REF!-"IbY!1%"</f>
        <v>#REF!</v>
      </c>
      <c r="ED4" t="e">
        <f>#REF!-"IbY!1&amp;"</f>
        <v>#REF!</v>
      </c>
      <c r="EE4" t="e">
        <f>#REF!-"IbY!1'"</f>
        <v>#REF!</v>
      </c>
      <c r="EF4" t="e">
        <f>#REF!-"IbY!1("</f>
        <v>#REF!</v>
      </c>
      <c r="EG4" t="e">
        <f>#REF!-"IbY!1)"</f>
        <v>#REF!</v>
      </c>
      <c r="EH4" t="e">
        <f>#REF!-"IbY!1."</f>
        <v>#REF!</v>
      </c>
      <c r="EI4" t="e">
        <f>#REF!-"IbY!1/"</f>
        <v>#REF!</v>
      </c>
      <c r="EJ4" t="e">
        <f>#REF!-"IbY!10"</f>
        <v>#REF!</v>
      </c>
      <c r="EK4" t="e">
        <f>#REF!-"IbY!11"</f>
        <v>#REF!</v>
      </c>
      <c r="EL4" t="e">
        <f>#REF!-"IbY!12"</f>
        <v>#REF!</v>
      </c>
      <c r="EM4" t="e">
        <f>#REF!-"IbY!13"</f>
        <v>#REF!</v>
      </c>
      <c r="EN4" t="e">
        <f>#REF!-"IbY!14"</f>
        <v>#REF!</v>
      </c>
      <c r="EO4" t="e">
        <f>#REF!-"IbY!15"</f>
        <v>#REF!</v>
      </c>
      <c r="EP4" t="e">
        <f>#REF!-"IbY!16"</f>
        <v>#REF!</v>
      </c>
      <c r="EQ4" t="e">
        <f>#REF!-"IbY!17"</f>
        <v>#REF!</v>
      </c>
      <c r="ER4" t="e">
        <f>#REF!-"IbY!18"</f>
        <v>#REF!</v>
      </c>
      <c r="ES4" t="e">
        <f>#REF!-"IbY!19"</f>
        <v>#REF!</v>
      </c>
      <c r="ET4" t="e">
        <f>#REF!-"IbY!1:"</f>
        <v>#REF!</v>
      </c>
      <c r="EU4" t="e">
        <f>#REF!-"IbY!1;"</f>
        <v>#REF!</v>
      </c>
      <c r="EV4" t="e">
        <f>#REF!-"IbY!1&lt;"</f>
        <v>#REF!</v>
      </c>
      <c r="EW4" t="e">
        <f>#REF!-"IbY!1="</f>
        <v>#REF!</v>
      </c>
      <c r="EX4" t="e">
        <f>#REF!-"IbY!1&gt;"</f>
        <v>#REF!</v>
      </c>
      <c r="EY4" t="e">
        <f>#REF!-"IbY!1?"</f>
        <v>#REF!</v>
      </c>
      <c r="EZ4" t="e">
        <f>#REF!-"IbY!1@"</f>
        <v>#REF!</v>
      </c>
      <c r="FA4" t="e">
        <f>#REF!-"IbY!1A"</f>
        <v>#REF!</v>
      </c>
      <c r="FB4" t="e">
        <f>#REF!-"IbY!1B"</f>
        <v>#REF!</v>
      </c>
      <c r="FC4" t="e">
        <f>#REF!-"IbY!1C"</f>
        <v>#REF!</v>
      </c>
      <c r="FD4" t="e">
        <f>#REF!-"IbY!1D"</f>
        <v>#REF!</v>
      </c>
      <c r="FE4" t="e">
        <f>#REF!-"IbY!1E"</f>
        <v>#REF!</v>
      </c>
      <c r="FF4" t="e">
        <f>#REF!-"IbY!1F"</f>
        <v>#REF!</v>
      </c>
      <c r="FG4" t="e">
        <f>#REF!-"IbY!1G"</f>
        <v>#REF!</v>
      </c>
      <c r="FH4" t="e">
        <f>#REF!-"IbY!1H"</f>
        <v>#REF!</v>
      </c>
      <c r="FI4" t="e">
        <f>#REF!-"IbY!1I"</f>
        <v>#REF!</v>
      </c>
      <c r="FJ4" t="e">
        <f>#REF!-"IbY!1J"</f>
        <v>#REF!</v>
      </c>
      <c r="FK4" t="e">
        <f>#REF!-"IbY!1K"</f>
        <v>#REF!</v>
      </c>
      <c r="FL4" t="e">
        <f>#REF!-"IbY!1L"</f>
        <v>#REF!</v>
      </c>
      <c r="FM4" t="e">
        <f>#REF!-"IbY!1M"</f>
        <v>#REF!</v>
      </c>
      <c r="FN4" t="e">
        <f>#REF!-"IbY!1N"</f>
        <v>#REF!</v>
      </c>
      <c r="FO4" t="e">
        <f>#REF!-"IbY!1O"</f>
        <v>#REF!</v>
      </c>
      <c r="FP4" t="e">
        <f>#REF!-"IbY!1P"</f>
        <v>#REF!</v>
      </c>
      <c r="FQ4" t="e">
        <f>#REF!-"IbY!1Q"</f>
        <v>#REF!</v>
      </c>
      <c r="FR4" t="e">
        <f>#REF!-"IbY!1R"</f>
        <v>#REF!</v>
      </c>
      <c r="FS4" t="e">
        <f>#REF!-"IbY!1S"</f>
        <v>#REF!</v>
      </c>
      <c r="FT4" t="e">
        <f>#REF!-"IbY!1T"</f>
        <v>#REF!</v>
      </c>
      <c r="FU4" t="e">
        <f>#REF!-"IbY!1U"</f>
        <v>#REF!</v>
      </c>
      <c r="FV4" t="e">
        <f>#REF!-"IbY!1V"</f>
        <v>#REF!</v>
      </c>
      <c r="FW4" t="e">
        <f>#REF!-"IbY!1W"</f>
        <v>#REF!</v>
      </c>
      <c r="FX4" t="e">
        <f>#REF!-"IbY!1X"</f>
        <v>#REF!</v>
      </c>
      <c r="FY4" t="e">
        <f>#REF!-"IbY!1Y"</f>
        <v>#REF!</v>
      </c>
      <c r="FZ4" t="e">
        <f>#REF!-"IbY!1Z"</f>
        <v>#REF!</v>
      </c>
      <c r="GA4" t="e">
        <f>#REF!-"IbY!1["</f>
        <v>#REF!</v>
      </c>
      <c r="GB4" t="e">
        <f>#REF!-"IbY!1\"</f>
        <v>#REF!</v>
      </c>
      <c r="GC4" t="e">
        <f>#REF!-"IbY!1]"</f>
        <v>#REF!</v>
      </c>
      <c r="GD4" t="e">
        <f>#REF!-"IbY!1^"</f>
        <v>#REF!</v>
      </c>
      <c r="GE4" t="e">
        <f>#REF!-"IbY!1_"</f>
        <v>#REF!</v>
      </c>
      <c r="GF4" t="e">
        <f>#REF!-"IbY!1`"</f>
        <v>#REF!</v>
      </c>
      <c r="GG4" t="e">
        <f>#REF!-"IbY!1a"</f>
        <v>#REF!</v>
      </c>
      <c r="GH4" t="e">
        <f>#REF!-"IbY!1b"</f>
        <v>#REF!</v>
      </c>
      <c r="GI4" t="e">
        <f>#REF!-"IbY!1c"</f>
        <v>#REF!</v>
      </c>
      <c r="GJ4" t="e">
        <f>#REF!-"IbY!1d"</f>
        <v>#REF!</v>
      </c>
      <c r="GK4" t="e">
        <f>#REF!-"IbY!1e"</f>
        <v>#REF!</v>
      </c>
      <c r="GL4" t="e">
        <f>#REF!-"IbY!1f"</f>
        <v>#REF!</v>
      </c>
      <c r="GM4" t="e">
        <f>#REF!-"IbY!1g"</f>
        <v>#REF!</v>
      </c>
      <c r="GN4" t="e">
        <f>#REF!-"IbY!1h"</f>
        <v>#REF!</v>
      </c>
      <c r="GO4" t="e">
        <f>#REF!-"IbY!1i"</f>
        <v>#REF!</v>
      </c>
      <c r="GP4" t="e">
        <f>#REF!-"IbY!1j"</f>
        <v>#REF!</v>
      </c>
      <c r="GQ4" t="e">
        <f>#REF!-"IbY!1k"</f>
        <v>#REF!</v>
      </c>
      <c r="GR4" t="e">
        <f>#REF!-"IbY!1l"</f>
        <v>#REF!</v>
      </c>
      <c r="GS4" t="e">
        <f>#REF!-"IbY!1m"</f>
        <v>#REF!</v>
      </c>
      <c r="GT4" t="e">
        <f>#REF!-"IbY!1n"</f>
        <v>#REF!</v>
      </c>
      <c r="GU4" t="e">
        <f>#REF!-"IbY!1o"</f>
        <v>#REF!</v>
      </c>
      <c r="GV4" t="e">
        <f>#REF!-"IbY!1p"</f>
        <v>#REF!</v>
      </c>
      <c r="GW4" t="e">
        <f>#REF!-"IbY!1q"</f>
        <v>#REF!</v>
      </c>
      <c r="GX4" t="e">
        <f>#REF!-"IbY!1r"</f>
        <v>#REF!</v>
      </c>
      <c r="GY4" t="e">
        <f>#REF!-"IbY!1s"</f>
        <v>#REF!</v>
      </c>
      <c r="GZ4" t="e">
        <f>#REF!-"IbY!1t"</f>
        <v>#REF!</v>
      </c>
      <c r="HA4" t="e">
        <f>#REF!-"IbY!1u"</f>
        <v>#REF!</v>
      </c>
      <c r="HB4" t="e">
        <f>#REF!-"IbY!1v"</f>
        <v>#REF!</v>
      </c>
      <c r="HC4" t="e">
        <f>#REF!-"IbY!1w"</f>
        <v>#REF!</v>
      </c>
      <c r="HD4" t="e">
        <f>#REF!-"IbY!1x"</f>
        <v>#REF!</v>
      </c>
      <c r="HE4" t="e">
        <f>#REF!-"IbY!1y"</f>
        <v>#REF!</v>
      </c>
      <c r="HF4" t="e">
        <f>#REF!-"IbY!1z"</f>
        <v>#REF!</v>
      </c>
      <c r="HG4" t="e">
        <f>#REF!-"IbY!1{"</f>
        <v>#REF!</v>
      </c>
      <c r="HH4" t="e">
        <f>#REF!-"IbY!1|"</f>
        <v>#REF!</v>
      </c>
      <c r="HI4" t="e">
        <f>#REF!-"IbY!1}"</f>
        <v>#REF!</v>
      </c>
      <c r="HJ4" t="e">
        <f>#REF!-"IbY!1~"</f>
        <v>#REF!</v>
      </c>
      <c r="HK4" t="e">
        <f>#REF!-"IbY!2#"</f>
        <v>#REF!</v>
      </c>
      <c r="HL4" t="e">
        <f>#REF!-"IbY!2$"</f>
        <v>#REF!</v>
      </c>
      <c r="HM4" t="e">
        <f>#REF!-"IbY!2%"</f>
        <v>#REF!</v>
      </c>
      <c r="HN4" t="e">
        <f>#REF!-"IbY!2&amp;"</f>
        <v>#REF!</v>
      </c>
      <c r="HO4" t="e">
        <f>#REF!-"IbY!2'"</f>
        <v>#REF!</v>
      </c>
      <c r="HP4" t="e">
        <f>#REF!-"IbY!2("</f>
        <v>#REF!</v>
      </c>
      <c r="HQ4" t="e">
        <f>#REF!-"IbY!2)"</f>
        <v>#REF!</v>
      </c>
      <c r="HR4" t="e">
        <f>#REF!-"IbY!2."</f>
        <v>#REF!</v>
      </c>
      <c r="HS4" t="e">
        <f>#REF!-"IbY!2/"</f>
        <v>#REF!</v>
      </c>
      <c r="HT4" t="e">
        <f>#REF!-"IbY!20"</f>
        <v>#REF!</v>
      </c>
      <c r="HU4" t="e">
        <f>#REF!-"IbY!21"</f>
        <v>#REF!</v>
      </c>
      <c r="HV4" t="e">
        <f>#REF!-"IbY!22"</f>
        <v>#REF!</v>
      </c>
      <c r="HW4" t="e">
        <f>#REF!-"IbY!23"</f>
        <v>#REF!</v>
      </c>
      <c r="HX4" t="e">
        <f>#REF!-"IbY!24"</f>
        <v>#REF!</v>
      </c>
      <c r="HY4" t="e">
        <f>#REF!-"IbY!25"</f>
        <v>#REF!</v>
      </c>
      <c r="HZ4" t="e">
        <f>#REF!-"IbY!26"</f>
        <v>#REF!</v>
      </c>
      <c r="IA4" t="e">
        <f>#REF!-"IbY!27"</f>
        <v>#REF!</v>
      </c>
      <c r="IB4" t="e">
        <f>#REF!-"IbY!28"</f>
        <v>#REF!</v>
      </c>
      <c r="IC4" t="e">
        <f>#REF!-"IbY!29"</f>
        <v>#REF!</v>
      </c>
      <c r="ID4" t="e">
        <f>#REF!-"IbY!2:"</f>
        <v>#REF!</v>
      </c>
      <c r="IE4" t="e">
        <f>#REF!-"IbY!2;"</f>
        <v>#REF!</v>
      </c>
      <c r="IF4" t="e">
        <f>#REF!-"IbY!2&lt;"</f>
        <v>#REF!</v>
      </c>
      <c r="IG4" t="e">
        <f>#REF!-"IbY!2="</f>
        <v>#REF!</v>
      </c>
      <c r="IH4" t="e">
        <f>#REF!-"IbY!2&gt;"</f>
        <v>#REF!</v>
      </c>
      <c r="II4" t="e">
        <f>#REF!-"IbY!2?"</f>
        <v>#REF!</v>
      </c>
      <c r="IJ4" t="e">
        <f>#REF!-"IbY!2@"</f>
        <v>#REF!</v>
      </c>
      <c r="IK4" t="e">
        <f>#REF!-"IbY!2A"</f>
        <v>#REF!</v>
      </c>
      <c r="IL4" t="e">
        <f>#REF!-"IbY!2B"</f>
        <v>#REF!</v>
      </c>
      <c r="IM4" t="e">
        <f>#REF!-"IbY!2C"</f>
        <v>#REF!</v>
      </c>
      <c r="IN4" t="e">
        <f>#REF!-"IbY!2D"</f>
        <v>#REF!</v>
      </c>
      <c r="IO4" t="e">
        <f>#REF!-"IbY!2E"</f>
        <v>#REF!</v>
      </c>
      <c r="IP4" t="e">
        <f>#REF!-"IbY!2F"</f>
        <v>#REF!</v>
      </c>
      <c r="IQ4" t="e">
        <f>#REF!-"IbY!2G"</f>
        <v>#REF!</v>
      </c>
      <c r="IR4" t="e">
        <f>#REF!-"IbY!2H"</f>
        <v>#REF!</v>
      </c>
      <c r="IS4" t="e">
        <f>#REF!-"IbY!2I"</f>
        <v>#REF!</v>
      </c>
      <c r="IT4" t="e">
        <f>#REF!-"IbY!2J"</f>
        <v>#REF!</v>
      </c>
      <c r="IU4" t="e">
        <f>#REF!-"IbY!2K"</f>
        <v>#REF!</v>
      </c>
      <c r="IV4" t="e">
        <f>#REF!-"IbY!2L"</f>
        <v>#REF!</v>
      </c>
    </row>
    <row r="5" spans="1:256">
      <c r="F5" t="e">
        <f>#REF!-"IbY!2M"</f>
        <v>#REF!</v>
      </c>
      <c r="G5" t="e">
        <f>#REF!-"IbY!2N"</f>
        <v>#REF!</v>
      </c>
      <c r="H5" t="e">
        <f>#REF!-"IbY!2O"</f>
        <v>#REF!</v>
      </c>
      <c r="I5" t="e">
        <f>#REF!-"IbY!2P"</f>
        <v>#REF!</v>
      </c>
      <c r="J5" t="e">
        <f>#REF!-"IbY!2Q"</f>
        <v>#REF!</v>
      </c>
      <c r="K5" t="e">
        <f>#REF!-"IbY!2R"</f>
        <v>#REF!</v>
      </c>
      <c r="L5" t="e">
        <f>#REF!-"IbY!2S"</f>
        <v>#REF!</v>
      </c>
      <c r="M5" t="e">
        <f>#REF!-"IbY!2T"</f>
        <v>#REF!</v>
      </c>
      <c r="N5" t="e">
        <f>#REF!-"IbY!2U"</f>
        <v>#REF!</v>
      </c>
      <c r="O5" t="e">
        <f>'отчет по РУ'!C1+"IbY!2V"</f>
        <v>#VALUE!</v>
      </c>
      <c r="P5" t="e">
        <f>'отчет по РУ'!I1+"IbY!2W"</f>
        <v>#VALUE!</v>
      </c>
      <c r="Q5" t="e">
        <f>'отчет по РУ'!#REF!+"IbY!2X"</f>
        <v>#REF!</v>
      </c>
      <c r="R5" t="e">
        <f>'отчет по РУ'!#REF!+"IbY!2Y"</f>
        <v>#REF!</v>
      </c>
      <c r="S5" t="e">
        <f>'отчет по РУ'!#REF!+"IbY!2Z"</f>
        <v>#REF!</v>
      </c>
      <c r="T5" t="e">
        <f>'отчет по РУ'!A2+"IbY!2["</f>
        <v>#VALUE!</v>
      </c>
      <c r="U5" t="e">
        <f>'отчет по РУ'!D2+"IbY!2\"</f>
        <v>#VALUE!</v>
      </c>
      <c r="V5" t="e">
        <f>'отчет по РУ'!E2+"IbY!2]"</f>
        <v>#VALUE!</v>
      </c>
      <c r="W5" t="e">
        <f>'отчет по РУ'!H2+"IbY!2^"</f>
        <v>#VALUE!</v>
      </c>
      <c r="X5" t="e">
        <f>'отчет по РУ'!I2+"IbY!2_"</f>
        <v>#VALUE!</v>
      </c>
      <c r="Y5" t="e">
        <f>'отчет по РУ'!A3+"IbY!2`"</f>
        <v>#VALUE!</v>
      </c>
      <c r="Z5" t="e">
        <f>'отчет по РУ'!B3+"IbY!2a"</f>
        <v>#VALUE!</v>
      </c>
      <c r="AA5" t="e">
        <f>'отчет по РУ'!E3+"IbY!2b"</f>
        <v>#VALUE!</v>
      </c>
      <c r="AB5" t="e">
        <f>'отчет по РУ'!H3+"IbY!2c"</f>
        <v>#VALUE!</v>
      </c>
      <c r="AC5" t="e">
        <f>'отчет по РУ'!I3+"IbY!2d"</f>
        <v>#VALUE!</v>
      </c>
      <c r="AD5" t="e">
        <f>'отчет по РУ'!A4+"IbY!2e"</f>
        <v>#VALUE!</v>
      </c>
      <c r="AE5" s="3" t="e">
        <f>'отчет по РУ'!B4+"IbY!2f"</f>
        <v>#VALUE!</v>
      </c>
      <c r="AF5" t="e">
        <f>'отчет по РУ'!E4+"IbY!2g"</f>
        <v>#VALUE!</v>
      </c>
      <c r="AG5" t="e">
        <f>'отчет по РУ'!H4+"IbY!2h"</f>
        <v>#VALUE!</v>
      </c>
      <c r="AH5" t="e">
        <f>'отчет по РУ'!I4+"IbY!2i"</f>
        <v>#VALUE!</v>
      </c>
      <c r="AI5" t="e">
        <f>'отчет по РУ'!A5+"IbY!2j"</f>
        <v>#VALUE!</v>
      </c>
      <c r="AJ5" s="3" t="e">
        <f>'отчет по РУ'!D5+"IbY!2k"</f>
        <v>#VALUE!</v>
      </c>
      <c r="AK5" t="e">
        <f>'отчет по РУ'!E5+"IbY!2l"</f>
        <v>#VALUE!</v>
      </c>
      <c r="AL5" t="e">
        <f>'отчет по РУ'!H5+"IbY!2m"</f>
        <v>#VALUE!</v>
      </c>
      <c r="AM5" t="e">
        <f>'отчет по РУ'!I5+"IbY!2n"</f>
        <v>#VALUE!</v>
      </c>
      <c r="AN5" t="e">
        <f>'отчет по РУ'!#REF!+"IbY!2o"</f>
        <v>#REF!</v>
      </c>
      <c r="AO5" s="3" t="e">
        <f>'отчет по РУ'!#REF!+"IbY!2p"</f>
        <v>#REF!</v>
      </c>
      <c r="AP5" s="3" t="e">
        <f>'отчет по РУ'!#REF!+"IbY!2q"</f>
        <v>#REF!</v>
      </c>
      <c r="AQ5" s="3" t="e">
        <f>'отчет по РУ'!#REF!+"IbY!2r"</f>
        <v>#REF!</v>
      </c>
      <c r="AR5" s="3" t="e">
        <f>'отчет по РУ'!#REF!+"IbY!2s"</f>
        <v>#REF!</v>
      </c>
      <c r="AS5" s="3" t="e">
        <f>'отчет по РУ'!#REF!+"IbY!2t"</f>
        <v>#REF!</v>
      </c>
      <c r="AT5" s="3" t="e">
        <f>'отчет по РУ'!#REF!+"IbY!2u"</f>
        <v>#REF!</v>
      </c>
      <c r="AU5" s="3" t="e">
        <f>'отчет по РУ'!#REF!+"IbY!2v"</f>
        <v>#REF!</v>
      </c>
      <c r="AV5" s="3" t="e">
        <f>'отчет по РУ'!#REF!+"IbY!2w"</f>
        <v>#REF!</v>
      </c>
      <c r="AW5" s="3" t="e">
        <f>'отчет по РУ'!#REF!+"IbY!2x"</f>
        <v>#REF!</v>
      </c>
      <c r="AX5" s="3" t="e">
        <f>'отчет по РУ'!#REF!+"IbY!2y"</f>
        <v>#REF!</v>
      </c>
      <c r="AY5" s="3" t="e">
        <f>'отчет по РУ'!#REF!+"IbY!2z"</f>
        <v>#REF!</v>
      </c>
      <c r="AZ5" s="3" t="e">
        <f>'отчет по РУ'!#REF!+"IbY!2{"</f>
        <v>#REF!</v>
      </c>
      <c r="BA5" s="3" t="e">
        <f>'отчет по РУ'!#REF!+"IbY!2|"</f>
        <v>#REF!</v>
      </c>
      <c r="BB5" s="3" t="e">
        <f>'отчет по РУ'!#REF!+"IbY!2}"</f>
        <v>#REF!</v>
      </c>
      <c r="BC5" s="3" t="e">
        <f>'отчет по РУ'!#REF!+"IbY!2~"</f>
        <v>#REF!</v>
      </c>
      <c r="BD5" s="3" t="e">
        <f>'отчет по РУ'!#REF!+"IbY!3#"</f>
        <v>#REF!</v>
      </c>
      <c r="BE5" s="3" t="e">
        <f>'отчет по РУ'!#REF!+"IbY!3$"</f>
        <v>#REF!</v>
      </c>
      <c r="BF5" s="3" t="e">
        <f>'отчет по РУ'!#REF!+"IbY!3%"</f>
        <v>#REF!</v>
      </c>
      <c r="BG5" s="3" t="e">
        <f>'отчет по РУ'!#REF!+"IbY!3&amp;"</f>
        <v>#REF!</v>
      </c>
      <c r="BH5" s="3" t="e">
        <f>'отчет по РУ'!#REF!+"IbY!3'"</f>
        <v>#REF!</v>
      </c>
      <c r="BI5" s="3" t="e">
        <f>'отчет по РУ'!#REF!+"IbY!3("</f>
        <v>#REF!</v>
      </c>
      <c r="BJ5" s="3" t="e">
        <f>'отчет по РУ'!#REF!+"IbY!3)"</f>
        <v>#REF!</v>
      </c>
      <c r="BK5" s="3" t="e">
        <f>'отчет по РУ'!#REF!+"IbY!3."</f>
        <v>#REF!</v>
      </c>
      <c r="BL5" s="3" t="e">
        <f>'отчет по РУ'!#REF!+"IbY!3/"</f>
        <v>#REF!</v>
      </c>
      <c r="BM5" s="3" t="e">
        <f>'отчет по РУ'!#REF!+"IbY!30"</f>
        <v>#REF!</v>
      </c>
      <c r="BN5" s="3" t="e">
        <f>'отчет по РУ'!#REF!+"IbY!31"</f>
        <v>#REF!</v>
      </c>
      <c r="BO5" s="3" t="e">
        <f>'отчет по РУ'!#REF!+"IbY!32"</f>
        <v>#REF!</v>
      </c>
      <c r="BP5" s="3" t="e">
        <f>'отчет по РУ'!#REF!+"IbY!33"</f>
        <v>#REF!</v>
      </c>
      <c r="BQ5" s="3" t="e">
        <f>'отчет по РУ'!#REF!+"IbY!34"</f>
        <v>#REF!</v>
      </c>
      <c r="BR5" s="3" t="e">
        <f>'отчет по РУ'!#REF!+"IbY!35"</f>
        <v>#REF!</v>
      </c>
      <c r="BS5" s="3" t="e">
        <f>'отчет по РУ'!#REF!+"IbY!36"</f>
        <v>#REF!</v>
      </c>
      <c r="BT5" s="3" t="e">
        <f>'отчет по РУ'!#REF!+"IbY!37"</f>
        <v>#REF!</v>
      </c>
      <c r="BU5" s="3" t="e">
        <f>'отчет по РУ'!#REF!+"IbY!38"</f>
        <v>#REF!</v>
      </c>
      <c r="BV5" s="3" t="e">
        <f>'отчет по РУ'!#REF!+"IbY!39"</f>
        <v>#REF!</v>
      </c>
      <c r="BW5" s="3" t="e">
        <f>'отчет по РУ'!#REF!+"IbY!3:"</f>
        <v>#REF!</v>
      </c>
      <c r="BX5" s="3" t="e">
        <f>'отчет по РУ'!#REF!+"IbY!3;"</f>
        <v>#REF!</v>
      </c>
      <c r="BY5" s="3" t="e">
        <f>'отчет по РУ'!#REF!+"IbY!3&lt;"</f>
        <v>#REF!</v>
      </c>
      <c r="BZ5" s="3" t="e">
        <f>'отчет по РУ'!#REF!+"IbY!3="</f>
        <v>#REF!</v>
      </c>
      <c r="CA5" s="3" t="e">
        <f>'отчет по РУ'!#REF!+"IbY!3&gt;"</f>
        <v>#REF!</v>
      </c>
      <c r="CB5" s="3" t="e">
        <f>'отчет по РУ'!#REF!+"IbY!3?"</f>
        <v>#REF!</v>
      </c>
      <c r="CC5" s="3" t="e">
        <f>'отчет по РУ'!#REF!+"IbY!3@"</f>
        <v>#REF!</v>
      </c>
      <c r="CD5" s="3" t="e">
        <f>'отчет по РУ'!#REF!+"IbY!3A"</f>
        <v>#REF!</v>
      </c>
      <c r="CE5" s="3" t="e">
        <f>'отчет по РУ'!#REF!+"IbY!3B"</f>
        <v>#REF!</v>
      </c>
      <c r="CF5" s="3" t="e">
        <f>'отчет по РУ'!#REF!+"IbY!3C"</f>
        <v>#REF!</v>
      </c>
      <c r="CG5" s="3" t="e">
        <f>'отчет по РУ'!#REF!+"IbY!3D"</f>
        <v>#REF!</v>
      </c>
      <c r="CH5" s="3" t="e">
        <f>'отчет по РУ'!#REF!+"IbY!3E"</f>
        <v>#REF!</v>
      </c>
      <c r="CI5" s="3" t="e">
        <f>'отчет по РУ'!#REF!+"IbY!3F"</f>
        <v>#REF!</v>
      </c>
      <c r="CJ5" s="3" t="e">
        <f>'отчет по РУ'!#REF!+"IbY!3G"</f>
        <v>#REF!</v>
      </c>
      <c r="CK5" s="3" t="e">
        <f>'отчет по РУ'!#REF!+"IbY!3H"</f>
        <v>#REF!</v>
      </c>
      <c r="CL5" s="3" t="e">
        <f>'отчет по РУ'!#REF!+"IbY!3I"</f>
        <v>#REF!</v>
      </c>
      <c r="CM5" s="3" t="e">
        <f>'отчет по РУ'!#REF!+"IbY!3J"</f>
        <v>#REF!</v>
      </c>
      <c r="CN5" s="3" t="e">
        <f>'отчет по РУ'!#REF!+"IbY!3K"</f>
        <v>#REF!</v>
      </c>
      <c r="CO5" s="3" t="e">
        <f>'отчет по РУ'!#REF!+"IbY!3L"</f>
        <v>#REF!</v>
      </c>
      <c r="CP5" s="3" t="e">
        <f>'отчет по РУ'!#REF!+"IbY!3M"</f>
        <v>#REF!</v>
      </c>
      <c r="CQ5" s="3" t="e">
        <f>'отчет по РУ'!#REF!+"IbY!3N"</f>
        <v>#REF!</v>
      </c>
      <c r="CR5" s="3" t="e">
        <f>'отчет по РУ'!#REF!+"IbY!3O"</f>
        <v>#REF!</v>
      </c>
      <c r="CS5" s="3" t="e">
        <f>'отчет по РУ'!#REF!+"IbY!3P"</f>
        <v>#REF!</v>
      </c>
      <c r="CT5" s="3" t="e">
        <f>'отчет по РУ'!#REF!+"IbY!3Q"</f>
        <v>#REF!</v>
      </c>
      <c r="CU5" s="3" t="e">
        <f>'отчет по РУ'!#REF!+"IbY!3R"</f>
        <v>#REF!</v>
      </c>
      <c r="CV5" s="3" t="e">
        <f>'отчет по РУ'!#REF!+"IbY!3S"</f>
        <v>#REF!</v>
      </c>
      <c r="CW5" s="3" t="e">
        <f>'отчет по РУ'!#REF!+"IbY!3T"</f>
        <v>#REF!</v>
      </c>
      <c r="CX5" s="3" t="e">
        <f>'отчет по РУ'!#REF!+"IbY!3U"</f>
        <v>#REF!</v>
      </c>
      <c r="CY5" s="3" t="e">
        <f>'отчет по РУ'!#REF!+"IbY!3V"</f>
        <v>#REF!</v>
      </c>
      <c r="CZ5" s="3" t="e">
        <f>'отчет по РУ'!#REF!+"IbY!3W"</f>
        <v>#REF!</v>
      </c>
      <c r="DA5" s="3" t="e">
        <f>'отчет по РУ'!#REF!+"IbY!3X"</f>
        <v>#REF!</v>
      </c>
      <c r="DB5" s="3" t="e">
        <f>'отчет по РУ'!#REF!+"IbY!3Y"</f>
        <v>#REF!</v>
      </c>
      <c r="DC5" s="3" t="e">
        <f>'отчет по РУ'!#REF!+"IbY!3Z"</f>
        <v>#REF!</v>
      </c>
      <c r="DD5" s="3" t="e">
        <f>'отчет по РУ'!#REF!+"IbY!3["</f>
        <v>#REF!</v>
      </c>
      <c r="DE5" s="3" t="e">
        <f>'отчет по РУ'!#REF!+"IbY!3\"</f>
        <v>#REF!</v>
      </c>
      <c r="DF5" s="3" t="e">
        <f>'отчет по РУ'!#REF!+"IbY!3]"</f>
        <v>#REF!</v>
      </c>
      <c r="DG5" s="3" t="e">
        <f>'отчет по РУ'!#REF!+"IbY!3^"</f>
        <v>#REF!</v>
      </c>
      <c r="DH5" s="3" t="e">
        <f>'отчет по РУ'!#REF!+"IbY!3_"</f>
        <v>#REF!</v>
      </c>
      <c r="DI5" s="3" t="e">
        <f>'отчет по РУ'!#REF!+"IbY!3`"</f>
        <v>#REF!</v>
      </c>
      <c r="DJ5" s="3" t="e">
        <f>'отчет по РУ'!#REF!+"IbY!3a"</f>
        <v>#REF!</v>
      </c>
      <c r="DK5" s="3" t="e">
        <f>'отчет по РУ'!#REF!+"IbY!3b"</f>
        <v>#REF!</v>
      </c>
      <c r="DL5" s="3" t="e">
        <f>'отчет по РУ'!#REF!+"IbY!3c"</f>
        <v>#REF!</v>
      </c>
      <c r="DM5" s="3" t="e">
        <f>'отчет по РУ'!#REF!+"IbY!3d"</f>
        <v>#REF!</v>
      </c>
      <c r="DN5" s="3" t="e">
        <f>'отчет по РУ'!#REF!+"IbY!3e"</f>
        <v>#REF!</v>
      </c>
      <c r="DO5" s="3" t="e">
        <f>'отчет по РУ'!#REF!+"IbY!3f"</f>
        <v>#REF!</v>
      </c>
      <c r="DP5" s="3" t="e">
        <f>'отчет по РУ'!#REF!+"IbY!3g"</f>
        <v>#REF!</v>
      </c>
      <c r="DQ5" s="3" t="e">
        <f>'отчет по РУ'!#REF!+"IbY!3h"</f>
        <v>#REF!</v>
      </c>
      <c r="DR5" s="3" t="e">
        <f>'отчет по РУ'!#REF!+"IbY!3i"</f>
        <v>#REF!</v>
      </c>
      <c r="DS5" s="3" t="e">
        <f>'отчет по РУ'!#REF!+"IbY!3j"</f>
        <v>#REF!</v>
      </c>
      <c r="DT5" s="3" t="e">
        <f>'отчет по РУ'!#REF!+"IbY!3k"</f>
        <v>#REF!</v>
      </c>
      <c r="DU5" s="3" t="e">
        <f>'отчет по РУ'!#REF!+"IbY!3l"</f>
        <v>#REF!</v>
      </c>
      <c r="DV5" s="3" t="e">
        <f>'отчет по РУ'!#REF!+"IbY!3m"</f>
        <v>#REF!</v>
      </c>
      <c r="DW5" s="3" t="e">
        <f>'отчет по РУ'!#REF!+"IbY!3n"</f>
        <v>#REF!</v>
      </c>
      <c r="DX5" s="3" t="e">
        <f>'отчет по РУ'!#REF!+"IbY!3o"</f>
        <v>#REF!</v>
      </c>
      <c r="DY5" s="3" t="e">
        <f>'отчет по РУ'!#REF!+"IbY!3p"</f>
        <v>#REF!</v>
      </c>
      <c r="DZ5" s="3" t="e">
        <f>'отчет по РУ'!#REF!+"IbY!3q"</f>
        <v>#REF!</v>
      </c>
      <c r="EA5" s="3" t="e">
        <f>'отчет по РУ'!#REF!+"IbY!3r"</f>
        <v>#REF!</v>
      </c>
      <c r="EB5" s="3" t="e">
        <f>'отчет по РУ'!#REF!+"IbY!3s"</f>
        <v>#REF!</v>
      </c>
      <c r="EC5" s="3" t="e">
        <f>'отчет по РУ'!#REF!+"IbY!3t"</f>
        <v>#REF!</v>
      </c>
      <c r="ED5" s="3" t="e">
        <f>'отчет по РУ'!#REF!+"IbY!3u"</f>
        <v>#REF!</v>
      </c>
      <c r="EE5" s="3" t="e">
        <f>'отчет по РУ'!#REF!+"IbY!3v"</f>
        <v>#REF!</v>
      </c>
      <c r="EF5" s="3" t="e">
        <f>'отчет по РУ'!#REF!+"IbY!3w"</f>
        <v>#REF!</v>
      </c>
      <c r="EG5" s="3" t="e">
        <f>'отчет по РУ'!#REF!+"IbY!3x"</f>
        <v>#REF!</v>
      </c>
      <c r="EH5" s="3" t="e">
        <f>'отчет по РУ'!#REF!+"IbY!3y"</f>
        <v>#REF!</v>
      </c>
      <c r="EI5" s="3" t="e">
        <f>'отчет по РУ'!#REF!+"IbY!3z"</f>
        <v>#REF!</v>
      </c>
      <c r="EJ5" s="3" t="e">
        <f>'отчет по РУ'!#REF!+"IbY!3{"</f>
        <v>#REF!</v>
      </c>
      <c r="EK5" s="3" t="e">
        <f>'отчет по РУ'!#REF!+"IbY!3|"</f>
        <v>#REF!</v>
      </c>
      <c r="EL5" s="3" t="e">
        <f>'отчет по РУ'!#REF!+"IbY!3}"</f>
        <v>#REF!</v>
      </c>
      <c r="EM5" s="3" t="e">
        <f>'отчет по РУ'!#REF!+"IbY!3~"</f>
        <v>#REF!</v>
      </c>
      <c r="EN5" s="3" t="e">
        <f>'отчет по РУ'!#REF!+"IbY!4#"</f>
        <v>#REF!</v>
      </c>
      <c r="EO5" s="3" t="e">
        <f>'отчет по РУ'!#REF!+"IbY!4$"</f>
        <v>#REF!</v>
      </c>
      <c r="EP5" s="3" t="e">
        <f>'отчет по РУ'!#REF!+"IbY!4%"</f>
        <v>#REF!</v>
      </c>
      <c r="EQ5" s="3" t="e">
        <f>'отчет по РУ'!#REF!+"IbY!4&amp;"</f>
        <v>#REF!</v>
      </c>
      <c r="ER5" s="3" t="e">
        <f>'отчет по РУ'!#REF!+"IbY!4'"</f>
        <v>#REF!</v>
      </c>
      <c r="ES5" s="3" t="e">
        <f>'отчет по РУ'!#REF!+"IbY!4("</f>
        <v>#REF!</v>
      </c>
      <c r="ET5" s="3" t="e">
        <f>'отчет по РУ'!#REF!+"IbY!4)"</f>
        <v>#REF!</v>
      </c>
      <c r="EU5" s="3" t="e">
        <f>'отчет по РУ'!#REF!+"IbY!4."</f>
        <v>#REF!</v>
      </c>
      <c r="EV5" s="3" t="e">
        <f>'отчет по РУ'!#REF!+"IbY!4/"</f>
        <v>#REF!</v>
      </c>
      <c r="EW5" s="3" t="e">
        <f>'отчет по РУ'!#REF!+"IbY!40"</f>
        <v>#REF!</v>
      </c>
      <c r="EX5" s="3" t="e">
        <f>'отчет по РУ'!#REF!+"IbY!41"</f>
        <v>#REF!</v>
      </c>
      <c r="EY5" s="3" t="e">
        <f>'отчет по РУ'!#REF!+"IbY!42"</f>
        <v>#REF!</v>
      </c>
      <c r="EZ5" s="3" t="e">
        <f>'отчет по РУ'!#REF!+"IbY!43"</f>
        <v>#REF!</v>
      </c>
      <c r="FA5" s="3" t="e">
        <f>'отчет по РУ'!#REF!+"IbY!44"</f>
        <v>#REF!</v>
      </c>
      <c r="FB5" s="3" t="e">
        <f>'отчет по РУ'!#REF!+"IbY!45"</f>
        <v>#REF!</v>
      </c>
      <c r="FC5" s="3" t="e">
        <f>'отчет по РУ'!#REF!+"IbY!46"</f>
        <v>#REF!</v>
      </c>
      <c r="FD5" s="3" t="e">
        <f>'отчет по РУ'!#REF!+"IbY!47"</f>
        <v>#REF!</v>
      </c>
      <c r="FE5" t="e">
        <f>'отчет по РУ'!A6+"IbY!48"</f>
        <v>#VALUE!</v>
      </c>
      <c r="FF5" t="e">
        <f>'отчет по РУ'!B6+"IbY!49"</f>
        <v>#VALUE!</v>
      </c>
      <c r="FG5" t="e">
        <f>'отчет по РУ'!E6+"IbY!4:"</f>
        <v>#VALUE!</v>
      </c>
      <c r="FH5" t="e">
        <f>'отчет по РУ'!F6+"IbY!4;"</f>
        <v>#VALUE!</v>
      </c>
      <c r="FI5" t="e">
        <f>'отчет по РУ'!I6+"IbY!4&lt;"</f>
        <v>#VALUE!</v>
      </c>
      <c r="FJ5" t="e">
        <f>'отчет по РУ'!#REF!+"IbY!4="</f>
        <v>#REF!</v>
      </c>
      <c r="FK5" t="e">
        <f>'отчет по РУ'!#REF!+"IbY!4&gt;"</f>
        <v>#REF!</v>
      </c>
      <c r="FL5" t="e">
        <f>'отчет по РУ'!#REF!+"IbY!4?"</f>
        <v>#REF!</v>
      </c>
      <c r="FM5" t="e">
        <f>'отчет по РУ'!#REF!+"IbY!4@"</f>
        <v>#REF!</v>
      </c>
      <c r="FN5" t="e">
        <f>'отчет по РУ'!#REF!+"IbY!4A"</f>
        <v>#REF!</v>
      </c>
      <c r="FO5" t="e">
        <f>'отчет по РУ'!#REF!+"IbY!4B"</f>
        <v>#REF!</v>
      </c>
      <c r="FP5" t="e">
        <f>'отчет по РУ'!#REF!+"IbY!4C"</f>
        <v>#REF!</v>
      </c>
      <c r="FQ5" t="e">
        <f>'отчет по РУ'!#REF!+"IbY!4D"</f>
        <v>#REF!</v>
      </c>
      <c r="FR5" t="e">
        <f>'отчет по РУ'!#REF!+"IbY!4E"</f>
        <v>#REF!</v>
      </c>
      <c r="FS5" t="e">
        <f>'отчет по РУ'!#REF!+"IbY!4F"</f>
        <v>#REF!</v>
      </c>
      <c r="FT5" t="e">
        <f>'отчет по РУ'!#REF!+"IbY!4G"</f>
        <v>#REF!</v>
      </c>
      <c r="FU5" t="e">
        <f>'отчет по РУ'!#REF!+"IbY!4H"</f>
        <v>#REF!</v>
      </c>
      <c r="FV5" t="e">
        <f>'отчет по РУ'!#REF!+"IbY!4I"</f>
        <v>#REF!</v>
      </c>
      <c r="FW5" t="e">
        <f>'отчет по РУ'!#REF!+"IbY!4J"</f>
        <v>#REF!</v>
      </c>
      <c r="FX5" t="e">
        <f>'отчет по РУ'!#REF!+"IbY!4K"</f>
        <v>#REF!</v>
      </c>
      <c r="FY5" t="e">
        <f>'отчет по РУ'!#REF!+"IbY!4L"</f>
        <v>#REF!</v>
      </c>
      <c r="FZ5" t="e">
        <f>'отчет по РУ'!#REF!+"IbY!4M"</f>
        <v>#REF!</v>
      </c>
      <c r="GA5" t="e">
        <f>'отчет по РУ'!#REF!+"IbY!4N"</f>
        <v>#REF!</v>
      </c>
      <c r="GB5" t="e">
        <f>'отчет по РУ'!#REF!+"IbY!4O"</f>
        <v>#REF!</v>
      </c>
      <c r="GC5" t="e">
        <f>'отчет по РУ'!#REF!+"IbY!4P"</f>
        <v>#REF!</v>
      </c>
      <c r="GD5" t="e">
        <f>'отчет по РУ'!#REF!+"IbY!4Q"</f>
        <v>#REF!</v>
      </c>
      <c r="GE5" t="e">
        <f>'отчет по РУ'!#REF!+"IbY!4R"</f>
        <v>#REF!</v>
      </c>
      <c r="GF5" t="e">
        <f>'отчет по РУ'!#REF!+"IbY!4S"</f>
        <v>#REF!</v>
      </c>
      <c r="GG5" t="e">
        <f>'отчет по РУ'!#REF!+"IbY!4T"</f>
        <v>#REF!</v>
      </c>
      <c r="GH5" t="e">
        <f>'отчет по РУ'!#REF!+"IbY!4U"</f>
        <v>#REF!</v>
      </c>
      <c r="GI5" t="e">
        <f>'отчет по РУ'!#REF!+"IbY!4V"</f>
        <v>#REF!</v>
      </c>
      <c r="GJ5" t="e">
        <f>'отчет по РУ'!#REF!+"IbY!4W"</f>
        <v>#REF!</v>
      </c>
      <c r="GK5" t="e">
        <f>'отчет по РУ'!#REF!+"IbY!4X"</f>
        <v>#REF!</v>
      </c>
      <c r="GL5" t="e">
        <f>'отчет по РУ'!#REF!+"IbY!4Y"</f>
        <v>#REF!</v>
      </c>
      <c r="GM5" t="e">
        <f>'отчет по РУ'!#REF!+"IbY!4Z"</f>
        <v>#REF!</v>
      </c>
      <c r="GN5" t="e">
        <f>'отчет по РУ'!#REF!+"IbY!4["</f>
        <v>#REF!</v>
      </c>
      <c r="GO5" t="e">
        <f>'отчет по РУ'!#REF!+"IbY!4\"</f>
        <v>#REF!</v>
      </c>
      <c r="GP5" t="e">
        <f>'отчет по РУ'!#REF!+"IbY!4]"</f>
        <v>#REF!</v>
      </c>
      <c r="GQ5" t="e">
        <f>'отчет по РУ'!#REF!+"IbY!4^"</f>
        <v>#REF!</v>
      </c>
      <c r="GR5" t="e">
        <f>'отчет по РУ'!#REF!+"IbY!4_"</f>
        <v>#REF!</v>
      </c>
      <c r="GS5" t="e">
        <f>'отчет по РУ'!#REF!+"IbY!4`"</f>
        <v>#REF!</v>
      </c>
      <c r="GT5" t="e">
        <f>'отчет по РУ'!#REF!+"IbY!4a"</f>
        <v>#REF!</v>
      </c>
      <c r="GU5" t="e">
        <f>'отчет по РУ'!#REF!+"IbY!4b"</f>
        <v>#REF!</v>
      </c>
      <c r="GV5" t="e">
        <f>'отчет по РУ'!#REF!+"IbY!4c"</f>
        <v>#REF!</v>
      </c>
      <c r="GW5" t="e">
        <f>'отчет по РУ'!#REF!+"IbY!4d"</f>
        <v>#REF!</v>
      </c>
      <c r="GX5" t="e">
        <f>'отчет по РУ'!#REF!+"IbY!4e"</f>
        <v>#REF!</v>
      </c>
      <c r="GY5" t="e">
        <f>'отчет по РУ'!#REF!+"IbY!4f"</f>
        <v>#REF!</v>
      </c>
      <c r="GZ5" t="e">
        <f>'отчет по РУ'!#REF!+"IbY!4g"</f>
        <v>#REF!</v>
      </c>
      <c r="HA5" t="e">
        <f>'отчет по РУ'!#REF!+"IbY!4h"</f>
        <v>#REF!</v>
      </c>
      <c r="HB5" t="e">
        <f>'отчет по РУ'!#REF!+"IbY!4i"</f>
        <v>#REF!</v>
      </c>
      <c r="HC5" t="e">
        <f>'отчет по РУ'!#REF!+"IbY!4j"</f>
        <v>#REF!</v>
      </c>
      <c r="HD5" t="e">
        <f>'отчет по РУ'!#REF!+"IbY!4k"</f>
        <v>#REF!</v>
      </c>
      <c r="HE5" t="e">
        <f>'отчет по РУ'!#REF!+"IbY!4l"</f>
        <v>#REF!</v>
      </c>
      <c r="HF5" t="e">
        <f>'отчет по РУ'!#REF!+"IbY!4m"</f>
        <v>#REF!</v>
      </c>
      <c r="HG5" t="e">
        <f>'отчет по РУ'!#REF!+"IbY!4n"</f>
        <v>#REF!</v>
      </c>
      <c r="HH5" t="e">
        <f>'отчет по РУ'!#REF!+"IbY!4o"</f>
        <v>#REF!</v>
      </c>
      <c r="HI5" t="e">
        <f>'отчет по РУ'!#REF!+"IbY!4p"</f>
        <v>#REF!</v>
      </c>
      <c r="HJ5" t="e">
        <f>'отчет по РУ'!#REF!+"IbY!4q"</f>
        <v>#REF!</v>
      </c>
      <c r="HK5" t="e">
        <f>'отчет по РУ'!#REF!+"IbY!4r"</f>
        <v>#REF!</v>
      </c>
      <c r="HL5" t="e">
        <f>'отчет по РУ'!#REF!+"IbY!4s"</f>
        <v>#REF!</v>
      </c>
      <c r="HM5" t="e">
        <f>'отчет по РУ'!#REF!+"IbY!4t"</f>
        <v>#REF!</v>
      </c>
      <c r="HN5" t="e">
        <f>'отчет по РУ'!#REF!+"IbY!4u"</f>
        <v>#REF!</v>
      </c>
      <c r="HO5" t="e">
        <f>'отчет по РУ'!#REF!+"IbY!4v"</f>
        <v>#REF!</v>
      </c>
      <c r="HP5" t="e">
        <f>'отчет по РУ'!#REF!+"IbY!4w"</f>
        <v>#REF!</v>
      </c>
      <c r="HQ5" t="e">
        <f>'отчет по РУ'!#REF!+"IbY!4x"</f>
        <v>#REF!</v>
      </c>
      <c r="HR5" t="e">
        <f>'отчет по РУ'!#REF!+"IbY!4y"</f>
        <v>#REF!</v>
      </c>
      <c r="HS5" t="e">
        <f>'отчет по РУ'!#REF!+"IbY!4z"</f>
        <v>#REF!</v>
      </c>
      <c r="HT5" t="e">
        <f>'отчет по РУ'!#REF!+"IbY!4{"</f>
        <v>#REF!</v>
      </c>
      <c r="HU5" t="e">
        <f>'отчет по РУ'!#REF!+"IbY!4|"</f>
        <v>#REF!</v>
      </c>
      <c r="HV5" t="e">
        <f>'отчет по РУ'!#REF!+"IbY!4}"</f>
        <v>#REF!</v>
      </c>
      <c r="HW5" t="e">
        <f>'отчет по РУ'!#REF!+"IbY!4~"</f>
        <v>#REF!</v>
      </c>
      <c r="HX5" t="e">
        <f>'отчет по РУ'!#REF!+"IbY!5#"</f>
        <v>#REF!</v>
      </c>
      <c r="HY5" t="e">
        <f>'отчет по РУ'!#REF!+"IbY!5$"</f>
        <v>#REF!</v>
      </c>
      <c r="HZ5" t="e">
        <f>'отчет по РУ'!#REF!+"IbY!5%"</f>
        <v>#REF!</v>
      </c>
      <c r="IA5" t="e">
        <f>'отчет по РУ'!#REF!+"IbY!5&amp;"</f>
        <v>#REF!</v>
      </c>
      <c r="IB5" t="e">
        <f>'отчет по РУ'!#REF!+"IbY!5'"</f>
        <v>#REF!</v>
      </c>
      <c r="IC5" t="e">
        <f>'отчет по РУ'!#REF!+"IbY!5("</f>
        <v>#REF!</v>
      </c>
      <c r="ID5" t="e">
        <f>'отчет по РУ'!#REF!+"IbY!5)"</f>
        <v>#REF!</v>
      </c>
      <c r="IE5" t="e">
        <f>'отчет по РУ'!#REF!+"IbY!5."</f>
        <v>#REF!</v>
      </c>
      <c r="IF5" t="e">
        <f>'отчет по РУ'!#REF!+"IbY!5/"</f>
        <v>#REF!</v>
      </c>
      <c r="IG5" t="e">
        <f>'отчет по РУ'!#REF!+"IbY!50"</f>
        <v>#REF!</v>
      </c>
      <c r="IH5" t="e">
        <f>'отчет по РУ'!#REF!+"IbY!51"</f>
        <v>#REF!</v>
      </c>
      <c r="II5" t="e">
        <f>'отчет по РУ'!#REF!+"IbY!52"</f>
        <v>#REF!</v>
      </c>
      <c r="IJ5" t="e">
        <f>'отчет по РУ'!#REF!+"IbY!53"</f>
        <v>#REF!</v>
      </c>
      <c r="IK5" t="e">
        <f>'отчет по РУ'!#REF!+"IbY!54"</f>
        <v>#REF!</v>
      </c>
      <c r="IL5" t="e">
        <f>'отчет по РУ'!#REF!+"IbY!55"</f>
        <v>#REF!</v>
      </c>
      <c r="IM5" t="e">
        <f>'отчет по РУ'!#REF!+"IbY!56"</f>
        <v>#REF!</v>
      </c>
      <c r="IN5" t="e">
        <f>'отчет по РУ'!#REF!+"IbY!57"</f>
        <v>#REF!</v>
      </c>
      <c r="IO5" t="e">
        <f>'отчет по РУ'!#REF!+"IbY!58"</f>
        <v>#REF!</v>
      </c>
      <c r="IP5" t="e">
        <f>'отчет по РУ'!#REF!+"IbY!59"</f>
        <v>#REF!</v>
      </c>
      <c r="IQ5" t="e">
        <f>'отчет по РУ'!#REF!+"IbY!5:"</f>
        <v>#REF!</v>
      </c>
      <c r="IR5" t="e">
        <f>'отчет по РУ'!#REF!+"IbY!5;"</f>
        <v>#REF!</v>
      </c>
      <c r="IS5" t="e">
        <f>'отчет по РУ'!#REF!+"IbY!5&lt;"</f>
        <v>#REF!</v>
      </c>
      <c r="IT5" t="e">
        <f>'отчет по РУ'!#REF!+"IbY!5="</f>
        <v>#REF!</v>
      </c>
      <c r="IU5" t="e">
        <f>'отчет по РУ'!#REF!+"IbY!5&gt;"</f>
        <v>#REF!</v>
      </c>
      <c r="IV5" t="e">
        <f>'отчет по РУ'!#REF!+"IbY!5?"</f>
        <v>#REF!</v>
      </c>
    </row>
    <row r="6" spans="1:256">
      <c r="F6" t="e">
        <f>'отчет по РУ'!#REF!+"IbY!5@"</f>
        <v>#REF!</v>
      </c>
      <c r="G6" t="e">
        <f>'отчет по РУ'!#REF!+"IbY!5A"</f>
        <v>#REF!</v>
      </c>
      <c r="H6" t="e">
        <f>'отчет по РУ'!#REF!+"IbY!5B"</f>
        <v>#REF!</v>
      </c>
      <c r="I6" t="e">
        <f>'отчет по РУ'!#REF!+"IbY!5C"</f>
        <v>#REF!</v>
      </c>
      <c r="J6" t="e">
        <f>'отчет по РУ'!#REF!+"IbY!5D"</f>
        <v>#REF!</v>
      </c>
      <c r="K6" t="e">
        <f>'отчет по РУ'!#REF!+"IbY!5E"</f>
        <v>#REF!</v>
      </c>
      <c r="L6" t="e">
        <f>'отчет по РУ'!#REF!+"IbY!5F"</f>
        <v>#REF!</v>
      </c>
      <c r="M6" t="e">
        <f>'отчет по РУ'!#REF!+"IbY!5G"</f>
        <v>#REF!</v>
      </c>
      <c r="N6" t="e">
        <f>'отчет по РУ'!#REF!+"IbY!5H"</f>
        <v>#REF!</v>
      </c>
      <c r="O6" t="e">
        <f>'отчет по РУ'!#REF!+"IbY!5I"</f>
        <v>#REF!</v>
      </c>
      <c r="P6" t="e">
        <f>'отчет по РУ'!#REF!+"IbY!5J"</f>
        <v>#REF!</v>
      </c>
      <c r="Q6" t="e">
        <f>'отчет по РУ'!#REF!+"IbY!5K"</f>
        <v>#REF!</v>
      </c>
      <c r="R6" t="e">
        <f>'отчет по РУ'!#REF!+"IbY!5L"</f>
        <v>#REF!</v>
      </c>
      <c r="S6" t="e">
        <f>'отчет по РУ'!#REF!+"IbY!5M"</f>
        <v>#REF!</v>
      </c>
      <c r="T6" t="e">
        <f>'отчет по РУ'!#REF!+"IbY!5N"</f>
        <v>#REF!</v>
      </c>
      <c r="U6" t="e">
        <f>'отчет по РУ'!#REF!+"IbY!5O"</f>
        <v>#REF!</v>
      </c>
      <c r="V6" t="e">
        <f>'отчет по РУ'!#REF!+"IbY!5P"</f>
        <v>#REF!</v>
      </c>
      <c r="W6" t="e">
        <f>'отчет по РУ'!#REF!+"IbY!5Q"</f>
        <v>#REF!</v>
      </c>
      <c r="X6" t="e">
        <f>'отчет по РУ'!#REF!+"IbY!5R"</f>
        <v>#REF!</v>
      </c>
      <c r="Y6" t="e">
        <f>'отчет по РУ'!#REF!+"IbY!5S"</f>
        <v>#REF!</v>
      </c>
      <c r="Z6" t="e">
        <f>'отчет по РУ'!#REF!+"IbY!5T"</f>
        <v>#REF!</v>
      </c>
      <c r="AA6" t="e">
        <f>'отчет по РУ'!#REF!+"IbY!5U"</f>
        <v>#REF!</v>
      </c>
      <c r="AB6" t="e">
        <f>'отчет по РУ'!#REF!+"IbY!5V"</f>
        <v>#REF!</v>
      </c>
      <c r="AC6" t="e">
        <f>'отчет по РУ'!#REF!+"IbY!5W"</f>
        <v>#REF!</v>
      </c>
      <c r="AD6" t="e">
        <f>'отчет по РУ'!#REF!+"IbY!5X"</f>
        <v>#REF!</v>
      </c>
      <c r="AE6" t="e">
        <f>'отчет по РУ'!A7+"IbY!5Y"</f>
        <v>#VALUE!</v>
      </c>
      <c r="AF6" t="e">
        <f>'отчет по РУ'!D7+"IbY!5Z"</f>
        <v>#VALUE!</v>
      </c>
      <c r="AG6" t="e">
        <f>'отчет по РУ'!E7+"IbY!5["</f>
        <v>#VALUE!</v>
      </c>
      <c r="AH6" t="e">
        <f>'отчет по РУ'!H7+"IbY!5\"</f>
        <v>#VALUE!</v>
      </c>
      <c r="AI6" t="e">
        <f>'отчет по РУ'!I7+"IbY!5]"</f>
        <v>#VALUE!</v>
      </c>
      <c r="AJ6" t="e">
        <f>'отчет по РУ'!#REF!+"IbY!5^"</f>
        <v>#REF!</v>
      </c>
      <c r="AK6" t="e">
        <f>'отчет по РУ'!#REF!+"IbY!5_"</f>
        <v>#REF!</v>
      </c>
      <c r="AL6" t="e">
        <f>'отчет по РУ'!#REF!+"IbY!5`"</f>
        <v>#REF!</v>
      </c>
      <c r="AM6" t="e">
        <f>'отчет по РУ'!#REF!+"IbY!5a"</f>
        <v>#REF!</v>
      </c>
      <c r="AN6" t="e">
        <f>'отчет по РУ'!#REF!+"IbY!5b"</f>
        <v>#REF!</v>
      </c>
      <c r="AO6" t="e">
        <f>'отчет по РУ'!#REF!+"IbY!5c"</f>
        <v>#REF!</v>
      </c>
      <c r="AP6" t="e">
        <f>'отчет по РУ'!#REF!+"IbY!5d"</f>
        <v>#REF!</v>
      </c>
      <c r="AQ6" t="e">
        <f>'отчет по РУ'!#REF!+"IbY!5e"</f>
        <v>#REF!</v>
      </c>
      <c r="AR6" t="e">
        <f>'отчет по РУ'!#REF!+"IbY!5f"</f>
        <v>#REF!</v>
      </c>
      <c r="AS6" t="e">
        <f>'отчет по РУ'!#REF!+"IbY!5g"</f>
        <v>#REF!</v>
      </c>
      <c r="AT6" t="e">
        <f>'отчет по РУ'!#REF!+"IbY!5h"</f>
        <v>#REF!</v>
      </c>
      <c r="AU6" t="e">
        <f>'отчет по РУ'!#REF!+"IbY!5i"</f>
        <v>#REF!</v>
      </c>
      <c r="AV6" t="e">
        <f>'отчет по РУ'!#REF!+"IbY!5j"</f>
        <v>#REF!</v>
      </c>
      <c r="AW6" t="e">
        <f>'отчет по РУ'!#REF!+"IbY!5k"</f>
        <v>#REF!</v>
      </c>
      <c r="AX6" t="e">
        <f>'отчет по РУ'!#REF!+"IbY!5l"</f>
        <v>#REF!</v>
      </c>
      <c r="AY6" t="e">
        <f>'отчет по РУ'!#REF!+"IbY!5m"</f>
        <v>#REF!</v>
      </c>
      <c r="AZ6" t="e">
        <f>'отчет по РУ'!#REF!+"IbY!5n"</f>
        <v>#REF!</v>
      </c>
      <c r="BA6" t="e">
        <f>'отчет по РУ'!#REF!+"IbY!5o"</f>
        <v>#REF!</v>
      </c>
      <c r="BB6" t="e">
        <f>'отчет по РУ'!#REF!+"IbY!5p"</f>
        <v>#REF!</v>
      </c>
      <c r="BC6" t="e">
        <f>'отчет по РУ'!#REF!+"IbY!5q"</f>
        <v>#REF!</v>
      </c>
      <c r="BD6" t="e">
        <f>'отчет по РУ'!#REF!+"IbY!5r"</f>
        <v>#REF!</v>
      </c>
      <c r="BE6" t="e">
        <f>'отчет по РУ'!#REF!+"IbY!5s"</f>
        <v>#REF!</v>
      </c>
      <c r="BF6" t="e">
        <f>'отчет по РУ'!#REF!+"IbY!5t"</f>
        <v>#REF!</v>
      </c>
      <c r="BG6" t="e">
        <f>'отчет по РУ'!#REF!+"IbY!5u"</f>
        <v>#REF!</v>
      </c>
      <c r="BH6" t="e">
        <f>'отчет по РУ'!#REF!+"IbY!5v"</f>
        <v>#REF!</v>
      </c>
      <c r="BI6" t="e">
        <f>'отчет по РУ'!#REF!+"IbY!5w"</f>
        <v>#REF!</v>
      </c>
      <c r="BJ6" t="e">
        <f>'отчет по РУ'!#REF!+"IbY!5x"</f>
        <v>#REF!</v>
      </c>
      <c r="BK6" t="e">
        <f>'отчет по РУ'!#REF!+"IbY!5y"</f>
        <v>#REF!</v>
      </c>
      <c r="BL6" t="e">
        <f>'отчет по РУ'!#REF!+"IbY!5z"</f>
        <v>#REF!</v>
      </c>
      <c r="BM6" t="e">
        <f>'отчет по РУ'!#REF!+"IbY!5{"</f>
        <v>#REF!</v>
      </c>
      <c r="BN6" t="e">
        <f>'отчет по РУ'!#REF!+"IbY!5|"</f>
        <v>#REF!</v>
      </c>
      <c r="BO6" t="e">
        <f>'отчет по РУ'!#REF!+"IbY!5}"</f>
        <v>#REF!</v>
      </c>
      <c r="BP6" t="e">
        <f>'отчет по РУ'!#REF!+"IbY!5~"</f>
        <v>#REF!</v>
      </c>
      <c r="BQ6" t="e">
        <f>'отчет по РУ'!#REF!+"IbY!6#"</f>
        <v>#REF!</v>
      </c>
      <c r="BR6" t="e">
        <f>'отчет по РУ'!#REF!+"IbY!6$"</f>
        <v>#REF!</v>
      </c>
      <c r="BS6" t="e">
        <f>'отчет по РУ'!#REF!+"IbY!6%"</f>
        <v>#REF!</v>
      </c>
      <c r="BT6" t="e">
        <f>'отчет по РУ'!#REF!+"IbY!6&amp;"</f>
        <v>#REF!</v>
      </c>
      <c r="BU6" t="e">
        <f>'отчет по РУ'!#REF!+"IbY!6'"</f>
        <v>#REF!</v>
      </c>
      <c r="BV6" t="e">
        <f>'отчет по РУ'!#REF!+"IbY!6("</f>
        <v>#REF!</v>
      </c>
      <c r="BW6" t="e">
        <f>'отчет по РУ'!#REF!+"IbY!6)"</f>
        <v>#REF!</v>
      </c>
      <c r="BX6" t="e">
        <f>'отчет по РУ'!#REF!+"IbY!6."</f>
        <v>#REF!</v>
      </c>
      <c r="BY6" t="e">
        <f>'отчет по РУ'!#REF!+"IbY!6/"</f>
        <v>#REF!</v>
      </c>
      <c r="BZ6" t="e">
        <f>'отчет по РУ'!#REF!+"IbY!60"</f>
        <v>#REF!</v>
      </c>
      <c r="CA6" t="e">
        <f>'отчет по РУ'!#REF!+"IbY!61"</f>
        <v>#REF!</v>
      </c>
      <c r="CB6" t="e">
        <f>'отчет по РУ'!#REF!+"IbY!62"</f>
        <v>#REF!</v>
      </c>
      <c r="CC6" t="e">
        <f>'отчет по РУ'!#REF!+"IbY!63"</f>
        <v>#REF!</v>
      </c>
      <c r="CD6" t="e">
        <f>'отчет по РУ'!#REF!+"IbY!64"</f>
        <v>#REF!</v>
      </c>
      <c r="CE6" t="e">
        <f>'отчет по РУ'!#REF!+"IbY!65"</f>
        <v>#REF!</v>
      </c>
      <c r="CF6" t="e">
        <f>'отчет по РУ'!#REF!+"IbY!66"</f>
        <v>#REF!</v>
      </c>
      <c r="CG6" t="e">
        <f>'отчет по РУ'!#REF!+"IbY!67"</f>
        <v>#REF!</v>
      </c>
      <c r="CH6" t="e">
        <f>'отчет по РУ'!#REF!+"IbY!68"</f>
        <v>#REF!</v>
      </c>
      <c r="CI6" t="e">
        <f>'отчет по РУ'!#REF!+"IbY!69"</f>
        <v>#REF!</v>
      </c>
      <c r="CJ6" t="e">
        <f>'отчет по РУ'!#REF!+"IbY!6:"</f>
        <v>#REF!</v>
      </c>
      <c r="CK6" t="e">
        <f>'отчет по РУ'!#REF!+"IbY!6;"</f>
        <v>#REF!</v>
      </c>
      <c r="CL6" t="e">
        <f>'отчет по РУ'!#REF!+"IbY!6&lt;"</f>
        <v>#REF!</v>
      </c>
      <c r="CM6" t="e">
        <f>'отчет по РУ'!#REF!+"IbY!6="</f>
        <v>#REF!</v>
      </c>
      <c r="CN6" t="e">
        <f>'отчет по РУ'!#REF!+"IbY!6&gt;"</f>
        <v>#REF!</v>
      </c>
      <c r="CO6" t="e">
        <f>'отчет по РУ'!#REF!+"IbY!6?"</f>
        <v>#REF!</v>
      </c>
      <c r="CP6" t="e">
        <f>'отчет по РУ'!#REF!+"IbY!6@"</f>
        <v>#REF!</v>
      </c>
      <c r="CQ6" t="e">
        <f>'отчет по РУ'!#REF!+"IbY!6A"</f>
        <v>#REF!</v>
      </c>
      <c r="CR6" t="e">
        <f>'отчет по РУ'!#REF!+"IbY!6B"</f>
        <v>#REF!</v>
      </c>
      <c r="CS6" t="e">
        <f>'отчет по РУ'!#REF!+"IbY!6C"</f>
        <v>#REF!</v>
      </c>
      <c r="CT6" t="e">
        <f>'отчет по РУ'!#REF!+"IbY!6D"</f>
        <v>#REF!</v>
      </c>
      <c r="CU6" t="e">
        <f>'отчет по РУ'!#REF!+"IbY!6E"</f>
        <v>#REF!</v>
      </c>
      <c r="CV6" t="e">
        <f>'отчет по РУ'!#REF!+"IbY!6F"</f>
        <v>#REF!</v>
      </c>
      <c r="CW6" t="e">
        <f>'отчет по РУ'!#REF!+"IbY!6G"</f>
        <v>#REF!</v>
      </c>
      <c r="CX6" t="e">
        <f>'отчет по РУ'!#REF!+"IbY!6H"</f>
        <v>#REF!</v>
      </c>
      <c r="CY6" t="e">
        <f>'отчет по РУ'!#REF!+"IbY!6I"</f>
        <v>#REF!</v>
      </c>
      <c r="CZ6" t="e">
        <f>'отчет по РУ'!#REF!+"IbY!6J"</f>
        <v>#REF!</v>
      </c>
      <c r="DA6" t="e">
        <f>'отчет по РУ'!#REF!+"IbY!6K"</f>
        <v>#REF!</v>
      </c>
      <c r="DB6" t="e">
        <f>'отчет по РУ'!#REF!+"IbY!6L"</f>
        <v>#REF!</v>
      </c>
      <c r="DC6" t="e">
        <f>'отчет по РУ'!#REF!+"IbY!6M"</f>
        <v>#REF!</v>
      </c>
      <c r="DD6" t="e">
        <f>'отчет по РУ'!#REF!+"IbY!6N"</f>
        <v>#REF!</v>
      </c>
      <c r="DE6" t="e">
        <f>'отчет по РУ'!#REF!+"IbY!6O"</f>
        <v>#REF!</v>
      </c>
      <c r="DF6" t="e">
        <f>'отчет по РУ'!#REF!+"IbY!6P"</f>
        <v>#REF!</v>
      </c>
      <c r="DG6" t="e">
        <f>'отчет по РУ'!#REF!+"IbY!6Q"</f>
        <v>#REF!</v>
      </c>
      <c r="DH6" t="e">
        <f>'отчет по РУ'!#REF!+"IbY!6R"</f>
        <v>#REF!</v>
      </c>
      <c r="DI6" t="e">
        <f>'отчет по РУ'!#REF!+"IbY!6S"</f>
        <v>#REF!</v>
      </c>
      <c r="DJ6" t="e">
        <f>'отчет по РУ'!#REF!+"IbY!6T"</f>
        <v>#REF!</v>
      </c>
      <c r="DK6" t="e">
        <f>'отчет по РУ'!#REF!+"IbY!6U"</f>
        <v>#REF!</v>
      </c>
      <c r="DL6" t="e">
        <f>'отчет по РУ'!#REF!+"IbY!6V"</f>
        <v>#REF!</v>
      </c>
      <c r="DM6" t="e">
        <f>'отчет по РУ'!#REF!+"IbY!6W"</f>
        <v>#REF!</v>
      </c>
      <c r="DN6" t="e">
        <f>'отчет по РУ'!#REF!+"IbY!6X"</f>
        <v>#REF!</v>
      </c>
      <c r="DO6" t="e">
        <f>'отчет по РУ'!#REF!+"IbY!6Y"</f>
        <v>#REF!</v>
      </c>
      <c r="DP6" t="e">
        <f>'отчет по РУ'!#REF!+"IbY!6Z"</f>
        <v>#REF!</v>
      </c>
      <c r="DQ6" t="e">
        <f>'отчет по РУ'!#REF!+"IbY!6["</f>
        <v>#REF!</v>
      </c>
      <c r="DR6" t="e">
        <f>'отчет по РУ'!#REF!+"IbY!6\"</f>
        <v>#REF!</v>
      </c>
      <c r="DS6" t="e">
        <f>'отчет по РУ'!#REF!+"IbY!6]"</f>
        <v>#REF!</v>
      </c>
      <c r="DT6" t="e">
        <f>'отчет по РУ'!#REF!+"IbY!6^"</f>
        <v>#REF!</v>
      </c>
      <c r="DU6" t="e">
        <f>'отчет по РУ'!#REF!+"IbY!6_"</f>
        <v>#REF!</v>
      </c>
      <c r="DV6" t="e">
        <f>'отчет по РУ'!#REF!+"IbY!6`"</f>
        <v>#REF!</v>
      </c>
      <c r="DW6" t="e">
        <f>'отчет по РУ'!#REF!+"IbY!6a"</f>
        <v>#REF!</v>
      </c>
      <c r="DX6" t="e">
        <f>'отчет по РУ'!#REF!+"IbY!6b"</f>
        <v>#REF!</v>
      </c>
      <c r="DY6" t="e">
        <f>'отчет по РУ'!#REF!+"IbY!6c"</f>
        <v>#REF!</v>
      </c>
      <c r="DZ6" t="e">
        <f>'отчет по РУ'!#REF!+"IbY!6d"</f>
        <v>#REF!</v>
      </c>
      <c r="EA6" t="e">
        <f>'отчет по РУ'!#REF!+"IbY!6e"</f>
        <v>#REF!</v>
      </c>
      <c r="EB6" t="e">
        <f>'отчет по РУ'!#REF!+"IbY!6f"</f>
        <v>#REF!</v>
      </c>
      <c r="EC6" t="e">
        <f>'отчет по РУ'!#REF!+"IbY!6g"</f>
        <v>#REF!</v>
      </c>
      <c r="ED6" t="e">
        <f>'отчет по РУ'!#REF!+"IbY!6h"</f>
        <v>#REF!</v>
      </c>
      <c r="EE6" t="e">
        <f>'отчет по РУ'!#REF!+"IbY!6i"</f>
        <v>#REF!</v>
      </c>
      <c r="EF6" t="e">
        <f>'отчет по РУ'!#REF!+"IbY!6j"</f>
        <v>#REF!</v>
      </c>
      <c r="EG6" t="e">
        <f>'отчет по РУ'!#REF!+"IbY!6k"</f>
        <v>#REF!</v>
      </c>
      <c r="EH6" t="e">
        <f>'отчет по РУ'!#REF!+"IbY!6l"</f>
        <v>#REF!</v>
      </c>
      <c r="EI6" t="e">
        <f>'отчет по РУ'!#REF!+"IbY!6m"</f>
        <v>#REF!</v>
      </c>
      <c r="EJ6" t="e">
        <f>'отчет по РУ'!#REF!+"IbY!6n"</f>
        <v>#REF!</v>
      </c>
      <c r="EK6" t="e">
        <f>'отчет по РУ'!#REF!+"IbY!6o"</f>
        <v>#REF!</v>
      </c>
      <c r="EL6" t="e">
        <f>'отчет по РУ'!#REF!+"IbY!6p"</f>
        <v>#REF!</v>
      </c>
      <c r="EM6" t="e">
        <f>'отчет по РУ'!#REF!+"IbY!6q"</f>
        <v>#REF!</v>
      </c>
      <c r="EN6" t="e">
        <f>'отчет по РУ'!#REF!+"IbY!6r"</f>
        <v>#REF!</v>
      </c>
      <c r="EO6" t="e">
        <f>'отчет по РУ'!#REF!+"IbY!6s"</f>
        <v>#REF!</v>
      </c>
      <c r="EP6" t="e">
        <f>'отчет по РУ'!#REF!+"IbY!6t"</f>
        <v>#REF!</v>
      </c>
      <c r="EQ6" t="e">
        <f>'отчет по РУ'!#REF!+"IbY!6u"</f>
        <v>#REF!</v>
      </c>
      <c r="ER6" t="e">
        <f>'отчет по РУ'!#REF!+"IbY!6v"</f>
        <v>#REF!</v>
      </c>
      <c r="ES6" t="e">
        <f>'отчет по РУ'!#REF!+"IbY!6w"</f>
        <v>#REF!</v>
      </c>
      <c r="ET6" t="e">
        <f>'отчет по РУ'!#REF!+"IbY!6x"</f>
        <v>#REF!</v>
      </c>
      <c r="EU6" t="e">
        <f>'отчет по РУ'!#REF!+"IbY!6y"</f>
        <v>#REF!</v>
      </c>
      <c r="EV6" t="e">
        <f>'отчет по РУ'!A8+"IbY!6z"</f>
        <v>#VALUE!</v>
      </c>
      <c r="EW6" s="2" t="e">
        <f>'отчет по РУ'!D8+"IbY!6{"</f>
        <v>#VALUE!</v>
      </c>
      <c r="EX6" s="2" t="e">
        <f>'отчет по РУ'!E8+"IbY!6|"</f>
        <v>#VALUE!</v>
      </c>
      <c r="EY6" s="2" t="e">
        <f>'отчет по РУ'!H8+"IbY!6}"</f>
        <v>#VALUE!</v>
      </c>
      <c r="EZ6" s="2" t="e">
        <f>'отчет по РУ'!I8+"IbY!6~"</f>
        <v>#VALUE!</v>
      </c>
      <c r="FA6" t="e">
        <f>'отчет по РУ'!A9+"IbY!7#"</f>
        <v>#VALUE!</v>
      </c>
      <c r="FB6" s="2" t="e">
        <f>'отчет по РУ'!D9+"IbY!7$"</f>
        <v>#VALUE!</v>
      </c>
      <c r="FC6" s="2" t="e">
        <f>'отчет по РУ'!E9+"IbY!7%"</f>
        <v>#VALUE!</v>
      </c>
      <c r="FD6" s="2" t="e">
        <f>'отчет по РУ'!H9+"IbY!7&amp;"</f>
        <v>#VALUE!</v>
      </c>
      <c r="FE6" s="2" t="e">
        <f>'отчет по РУ'!I9+"IbY!7'"</f>
        <v>#VALUE!</v>
      </c>
      <c r="FF6" t="e">
        <f>'отчет по РУ'!A10+"IbY!7("</f>
        <v>#VALUE!</v>
      </c>
      <c r="FG6" s="2" t="e">
        <f>'отчет по РУ'!D10+"IbY!7)"</f>
        <v>#VALUE!</v>
      </c>
      <c r="FH6" s="2" t="e">
        <f>'отчет по РУ'!E10+"IbY!7."</f>
        <v>#VALUE!</v>
      </c>
      <c r="FI6" s="2" t="e">
        <f>'отчет по РУ'!H10+"IbY!7/"</f>
        <v>#VALUE!</v>
      </c>
      <c r="FJ6" s="2" t="e">
        <f>'отчет по РУ'!I10+"IbY!70"</f>
        <v>#VALUE!</v>
      </c>
      <c r="FK6" t="e">
        <f>'отчет по РУ'!A11+"IbY!71"</f>
        <v>#VALUE!</v>
      </c>
      <c r="FL6" s="2" t="e">
        <f>'отчет по РУ'!D11+"IbY!72"</f>
        <v>#VALUE!</v>
      </c>
      <c r="FM6" s="2" t="e">
        <f>'отчет по РУ'!E11+"IbY!73"</f>
        <v>#VALUE!</v>
      </c>
      <c r="FN6" s="2" t="e">
        <f>'отчет по РУ'!H11+"IbY!74"</f>
        <v>#VALUE!</v>
      </c>
      <c r="FO6" s="2" t="e">
        <f>'отчет по РУ'!I11+"IbY!75"</f>
        <v>#VALUE!</v>
      </c>
      <c r="FP6" t="e">
        <f>'отчет по РУ'!A12+"IbY!76"</f>
        <v>#VALUE!</v>
      </c>
      <c r="FQ6" s="2" t="e">
        <f>'отчет по РУ'!D12+"IbY!77"</f>
        <v>#VALUE!</v>
      </c>
      <c r="FR6" s="2" t="e">
        <f>'отчет по РУ'!E12+"IbY!78"</f>
        <v>#VALUE!</v>
      </c>
      <c r="FS6" s="2" t="e">
        <f>'отчет по РУ'!H12+"IbY!79"</f>
        <v>#VALUE!</v>
      </c>
      <c r="FT6" s="2" t="e">
        <f>'отчет по РУ'!I12+"IbY!7:"</f>
        <v>#VALUE!</v>
      </c>
      <c r="FU6" t="e">
        <f>'отчет по РУ'!A13+"IbY!7;"</f>
        <v>#VALUE!</v>
      </c>
      <c r="FV6" s="2" t="e">
        <f>'отчет по РУ'!D13+"IbY!7&lt;"</f>
        <v>#VALUE!</v>
      </c>
      <c r="FW6" s="2" t="e">
        <f>'отчет по РУ'!E13+"IbY!7="</f>
        <v>#VALUE!</v>
      </c>
      <c r="FX6" s="2" t="e">
        <f>'отчет по РУ'!H13+"IbY!7&gt;"</f>
        <v>#VALUE!</v>
      </c>
      <c r="FY6" s="2" t="e">
        <f>'отчет по РУ'!I13+"IbY!7?"</f>
        <v>#VALUE!</v>
      </c>
      <c r="FZ6" t="e">
        <f>'отчет по РУ'!A14+"IbY!7@"</f>
        <v>#VALUE!</v>
      </c>
      <c r="GA6" s="2" t="e">
        <f>'отчет по РУ'!D14+"IbY!7A"</f>
        <v>#VALUE!</v>
      </c>
      <c r="GB6" s="2" t="e">
        <f>'отчет по РУ'!E14+"IbY!7B"</f>
        <v>#VALUE!</v>
      </c>
      <c r="GC6" s="2" t="e">
        <f>'отчет по РУ'!H14+"IbY!7C"</f>
        <v>#VALUE!</v>
      </c>
      <c r="GD6" s="2" t="e">
        <f>'отчет по РУ'!I14+"IbY!7D"</f>
        <v>#VALUE!</v>
      </c>
      <c r="GE6" t="e">
        <f>'отчет по РУ'!A15+"IbY!7E"</f>
        <v>#VALUE!</v>
      </c>
      <c r="GF6" s="2" t="e">
        <f>'отчет по РУ'!D15+"IbY!7F"</f>
        <v>#VALUE!</v>
      </c>
      <c r="GG6" s="2" t="e">
        <f>'отчет по РУ'!E15+"IbY!7G"</f>
        <v>#VALUE!</v>
      </c>
      <c r="GH6" s="2" t="e">
        <f>'отчет по РУ'!H15+"IbY!7H"</f>
        <v>#VALUE!</v>
      </c>
      <c r="GI6" s="2" t="e">
        <f>'отчет по РУ'!I15+"IbY!7I"</f>
        <v>#VALUE!</v>
      </c>
      <c r="GJ6" t="e">
        <f>'отчет по РУ'!A16+"IbY!7J"</f>
        <v>#VALUE!</v>
      </c>
      <c r="GK6" s="2" t="e">
        <f>'отчет по РУ'!D16+"IbY!7K"</f>
        <v>#VALUE!</v>
      </c>
      <c r="GL6" s="2" t="e">
        <f>'отчет по РУ'!E16+"IbY!7L"</f>
        <v>#VALUE!</v>
      </c>
      <c r="GM6" s="2" t="e">
        <f>'отчет по РУ'!H16+"IbY!7M"</f>
        <v>#VALUE!</v>
      </c>
      <c r="GN6" s="2" t="e">
        <f>'отчет по РУ'!I16+"IbY!7N"</f>
        <v>#VALUE!</v>
      </c>
      <c r="GO6" t="e">
        <f>'отчет по РУ'!A17+"IbY!7O"</f>
        <v>#VALUE!</v>
      </c>
      <c r="GP6" s="2" t="e">
        <f>'отчет по РУ'!D17+"IbY!7P"</f>
        <v>#VALUE!</v>
      </c>
      <c r="GQ6" s="2" t="e">
        <f>'отчет по РУ'!E17+"IbY!7Q"</f>
        <v>#VALUE!</v>
      </c>
      <c r="GR6" s="2" t="e">
        <f>'отчет по РУ'!H17+"IbY!7R"</f>
        <v>#VALUE!</v>
      </c>
      <c r="GS6" s="2" t="e">
        <f>'отчет по РУ'!I17+"IbY!7S"</f>
        <v>#VALUE!</v>
      </c>
      <c r="GT6" t="e">
        <f>'отчет по РУ'!A18+"IbY!7T"</f>
        <v>#VALUE!</v>
      </c>
      <c r="GU6" s="2" t="e">
        <f>'отчет по РУ'!D18+"IbY!7U"</f>
        <v>#VALUE!</v>
      </c>
      <c r="GV6" s="2" t="e">
        <f>'отчет по РУ'!E18+"IbY!7V"</f>
        <v>#VALUE!</v>
      </c>
      <c r="GW6" s="2" t="e">
        <f>'отчет по РУ'!H18+"IbY!7W"</f>
        <v>#VALUE!</v>
      </c>
      <c r="GX6" s="2" t="e">
        <f>'отчет по РУ'!I18+"IbY!7X"</f>
        <v>#VALUE!</v>
      </c>
      <c r="GY6" t="e">
        <f>'отчет по РУ'!A19+"IbY!7Y"</f>
        <v>#VALUE!</v>
      </c>
      <c r="GZ6" s="2" t="e">
        <f>'отчет по РУ'!D19+"IbY!7Z"</f>
        <v>#VALUE!</v>
      </c>
      <c r="HA6" s="2" t="e">
        <f>'отчет по РУ'!E19+"IbY!7["</f>
        <v>#VALUE!</v>
      </c>
      <c r="HB6" s="2" t="e">
        <f>'отчет по РУ'!H19+"IbY!7\"</f>
        <v>#VALUE!</v>
      </c>
      <c r="HC6" s="2" t="e">
        <f>'отчет по РУ'!I19+"IbY!7]"</f>
        <v>#VALUE!</v>
      </c>
      <c r="HD6" t="e">
        <f>'отчет по РУ'!#REF!+"IbY!7^"</f>
        <v>#REF!</v>
      </c>
      <c r="HE6" s="2" t="e">
        <f>'отчет по РУ'!#REF!+"IbY!7_"</f>
        <v>#REF!</v>
      </c>
      <c r="HF6" s="2" t="e">
        <f>'отчет по РУ'!#REF!+"IbY!7`"</f>
        <v>#REF!</v>
      </c>
      <c r="HG6" s="2" t="e">
        <f>'отчет по РУ'!#REF!+"IbY!7a"</f>
        <v>#REF!</v>
      </c>
      <c r="HH6" s="2" t="e">
        <f>'отчет по РУ'!#REF!+"IbY!7b"</f>
        <v>#REF!</v>
      </c>
      <c r="HI6" t="e">
        <f>'отчет по РУ'!A20+"IbY!7c"</f>
        <v>#VALUE!</v>
      </c>
      <c r="HJ6" s="2" t="e">
        <f>'отчет по РУ'!D20+"IbY!7d"</f>
        <v>#VALUE!</v>
      </c>
      <c r="HK6" s="2" t="e">
        <f>'отчет по РУ'!E20+"IbY!7e"</f>
        <v>#VALUE!</v>
      </c>
      <c r="HL6" s="2" t="e">
        <f>'отчет по РУ'!H20+"IbY!7f"</f>
        <v>#VALUE!</v>
      </c>
      <c r="HM6" s="2" t="e">
        <f>'отчет по РУ'!I20+"IbY!7g"</f>
        <v>#VALUE!</v>
      </c>
      <c r="HN6" t="e">
        <f>'отчет по РУ'!A21+"IbY!7h"</f>
        <v>#VALUE!</v>
      </c>
      <c r="HO6" s="2" t="e">
        <f>'отчет по РУ'!D21+"IbY!7i"</f>
        <v>#VALUE!</v>
      </c>
      <c r="HP6" s="2" t="e">
        <f>'отчет по РУ'!E21+"IbY!7j"</f>
        <v>#VALUE!</v>
      </c>
      <c r="HQ6" s="2" t="e">
        <f>'отчет по РУ'!H21+"IbY!7k"</f>
        <v>#VALUE!</v>
      </c>
      <c r="HR6" s="2" t="e">
        <f>'отчет по РУ'!I21+"IbY!7l"</f>
        <v>#VALUE!</v>
      </c>
      <c r="HS6" t="e">
        <f>'отчет по РУ'!A:A*"IbY!7m"</f>
        <v>#VALUE!</v>
      </c>
      <c r="HT6" t="e">
        <f>'отчет по РУ'!D:D*"IbY!7n"</f>
        <v>#VALUE!</v>
      </c>
      <c r="HU6" t="e">
        <f>'отчет по РУ'!E:E*"IbY!7o"</f>
        <v>#VALUE!</v>
      </c>
      <c r="HV6" t="e">
        <f>'отчет по РУ'!H:H*"IbY!7p"</f>
        <v>#VALUE!</v>
      </c>
      <c r="HW6" t="e">
        <f>'отчет по РУ'!I:I*"IbY!7q"</f>
        <v>#VALUE!</v>
      </c>
      <c r="HX6" t="e">
        <f>'отчет по РУ'!#REF!*"IbY!7r"</f>
        <v>#REF!</v>
      </c>
      <c r="HY6" t="e">
        <f>'отчет по РУ'!#REF!*"IbY!7s"</f>
        <v>#REF!</v>
      </c>
      <c r="HZ6" t="e">
        <f>'отчет по РУ'!#REF!*"IbY!7t"</f>
        <v>#REF!</v>
      </c>
      <c r="IA6" t="e">
        <f>'отчет по РУ'!#REF!*"IbY!7u"</f>
        <v>#REF!</v>
      </c>
      <c r="IB6" t="e">
        <f>'отчет по РУ'!#REF!*"IbY!7v"</f>
        <v>#REF!</v>
      </c>
      <c r="IC6" t="e">
        <f>'отчет по РУ'!#REF!*"IbY!7w"</f>
        <v>#REF!</v>
      </c>
      <c r="ID6" t="e">
        <f>'отчет по РУ'!#REF!*"IbY!7x"</f>
        <v>#REF!</v>
      </c>
      <c r="IE6" t="e">
        <f>'отчет по РУ'!#REF!*"IbY!7y"</f>
        <v>#REF!</v>
      </c>
      <c r="IF6" t="e">
        <f>'отчет по РУ'!#REF!*"IbY!7z"</f>
        <v>#REF!</v>
      </c>
      <c r="IG6" t="e">
        <f>'отчет по РУ'!#REF!*"IbY!7{"</f>
        <v>#REF!</v>
      </c>
      <c r="IH6" t="e">
        <f>'отчет по РУ'!#REF!*"IbY!7|"</f>
        <v>#REF!</v>
      </c>
      <c r="II6" t="e">
        <f>'отчет по РУ'!#REF!*"IbY!7}"</f>
        <v>#REF!</v>
      </c>
      <c r="IJ6" t="e">
        <f>'отчет по РУ'!#REF!*"IbY!7~"</f>
        <v>#REF!</v>
      </c>
      <c r="IK6" t="e">
        <f>'отчет по РУ'!#REF!*"IbY!8#"</f>
        <v>#REF!</v>
      </c>
      <c r="IL6" t="e">
        <f>'отчет по РУ'!#REF!*"IbY!8$"</f>
        <v>#REF!</v>
      </c>
      <c r="IM6" t="e">
        <f>'отчет по РУ'!#REF!*"IbY!8%"</f>
        <v>#REF!</v>
      </c>
      <c r="IN6" t="e">
        <f>'отчет по РУ'!#REF!*"IbY!8&amp;"</f>
        <v>#REF!</v>
      </c>
      <c r="IO6" t="e">
        <f>'отчет по РУ'!#REF!*"IbY!8'"</f>
        <v>#REF!</v>
      </c>
      <c r="IP6" t="e">
        <f>'отчет по РУ'!#REF!*"IbY!8("</f>
        <v>#REF!</v>
      </c>
      <c r="IQ6" t="e">
        <f>'отчет по РУ'!#REF!*"IbY!8)"</f>
        <v>#REF!</v>
      </c>
      <c r="IR6" t="e">
        <f>'отчет по РУ'!#REF!*"IbY!8."</f>
        <v>#REF!</v>
      </c>
      <c r="IS6" t="e">
        <f>'отчет по РУ'!#REF!*"IbY!8/"</f>
        <v>#REF!</v>
      </c>
      <c r="IT6" t="e">
        <f>'отчет по РУ'!#REF!*"IbY!80"</f>
        <v>#REF!</v>
      </c>
      <c r="IU6" t="e">
        <f>'отчет по РУ'!#REF!*"IbY!81"</f>
        <v>#REF!</v>
      </c>
      <c r="IV6" t="e">
        <f>'отчет по РУ'!#REF!*"IbY!82"</f>
        <v>#REF!</v>
      </c>
    </row>
    <row r="7" spans="1:256">
      <c r="F7" t="e">
        <f>'отчет по РУ'!#REF!*"IbY!83"</f>
        <v>#REF!</v>
      </c>
      <c r="G7" t="e">
        <f>'отчет по РУ'!#REF!*"IbY!84"</f>
        <v>#REF!</v>
      </c>
      <c r="H7" t="e">
        <f>'отчет по РУ'!#REF!*"IbY!85"</f>
        <v>#REF!</v>
      </c>
      <c r="I7" t="e">
        <f>'отчет по РУ'!#REF!*"IbY!86"</f>
        <v>#REF!</v>
      </c>
      <c r="J7" t="e">
        <f>'отчет по РУ'!#REF!*"IbY!87"</f>
        <v>#REF!</v>
      </c>
      <c r="K7" t="e">
        <f>'отчет по РУ'!#REF!*"IbY!88"</f>
        <v>#REF!</v>
      </c>
      <c r="L7" t="e">
        <f>'отчет по РУ'!#REF!*"IbY!89"</f>
        <v>#REF!</v>
      </c>
      <c r="M7" t="e">
        <f>'отчет по РУ'!#REF!*"IbY!8:"</f>
        <v>#REF!</v>
      </c>
      <c r="N7" t="e">
        <f>'отчет по РУ'!#REF!*"IbY!8;"</f>
        <v>#REF!</v>
      </c>
      <c r="O7" t="e">
        <f>'отчет по РУ'!#REF!*"IbY!8&lt;"</f>
        <v>#REF!</v>
      </c>
      <c r="P7" t="e">
        <f>'отчет по РУ'!#REF!*"IbY!8="</f>
        <v>#REF!</v>
      </c>
      <c r="Q7" t="e">
        <f>'отчет по РУ'!#REF!*"IbY!8&gt;"</f>
        <v>#REF!</v>
      </c>
      <c r="R7" t="e">
        <f>'отчет по РУ'!#REF!*"IbY!8?"</f>
        <v>#REF!</v>
      </c>
      <c r="S7" t="e">
        <f>'отчет по РУ'!#REF!*"IbY!8@"</f>
        <v>#REF!</v>
      </c>
      <c r="T7" t="e">
        <f>'отчет по РУ'!#REF!*"IbY!8A"</f>
        <v>#REF!</v>
      </c>
      <c r="U7" t="e">
        <f>'отчет по РУ'!#REF!*"IbY!8B"</f>
        <v>#REF!</v>
      </c>
      <c r="V7" t="e">
        <f>'отчет по РУ'!#REF!*"IbY!8C"</f>
        <v>#REF!</v>
      </c>
      <c r="W7" t="e">
        <f>'отчет по РУ'!#REF!*"IbY!8D"</f>
        <v>#REF!</v>
      </c>
      <c r="X7" t="e">
        <f>'отчет по РУ'!#REF!*"IbY!8E"</f>
        <v>#REF!</v>
      </c>
      <c r="Y7" t="e">
        <f>'отчет по РУ'!#REF!*"IbY!8F"</f>
        <v>#REF!</v>
      </c>
      <c r="Z7" t="e">
        <f>'отчет по РУ'!#REF!*"IbY!8G"</f>
        <v>#REF!</v>
      </c>
      <c r="AA7" t="e">
        <f>'отчет по РУ'!#REF!*"IbY!8H"</f>
        <v>#REF!</v>
      </c>
      <c r="AB7" t="e">
        <f>'отчет по РУ'!#REF!*"IbY!8I"</f>
        <v>#REF!</v>
      </c>
      <c r="AC7" t="e">
        <f>'отчет по РУ'!#REF!*"IbY!8J"</f>
        <v>#REF!</v>
      </c>
      <c r="AD7" t="e">
        <f>'отчет по РУ'!#REF!*"IbY!8K"</f>
        <v>#REF!</v>
      </c>
      <c r="AE7" t="e">
        <f>'отчет по РУ'!#REF!*"IbY!8L"</f>
        <v>#REF!</v>
      </c>
      <c r="AF7" t="e">
        <f>'отчет по РУ'!#REF!*"IbY!8M"</f>
        <v>#REF!</v>
      </c>
      <c r="AG7" t="e">
        <f>'отчет по РУ'!#REF!*"IbY!8N"</f>
        <v>#REF!</v>
      </c>
      <c r="AH7" t="e">
        <f>'отчет по РУ'!#REF!*"IbY!8O"</f>
        <v>#REF!</v>
      </c>
      <c r="AI7" t="e">
        <f>'отчет по РУ'!#REF!*"IbY!8P"</f>
        <v>#REF!</v>
      </c>
      <c r="AJ7" t="e">
        <f>'отчет по РУ'!#REF!*"IbY!8Q"</f>
        <v>#REF!</v>
      </c>
      <c r="AK7" t="e">
        <f>'отчет по РУ'!#REF!*"IbY!8R"</f>
        <v>#REF!</v>
      </c>
      <c r="AL7" t="e">
        <f>'отчет по РУ'!#REF!*"IbY!8S"</f>
        <v>#REF!</v>
      </c>
      <c r="AM7" t="e">
        <f>'отчет по РУ'!#REF!*"IbY!8T"</f>
        <v>#REF!</v>
      </c>
      <c r="AN7" t="e">
        <f>'отчет по РУ'!#REF!*"IbY!8U"</f>
        <v>#REF!</v>
      </c>
      <c r="AO7" t="e">
        <f>'отчет по РУ'!#REF!*"IbY!8V"</f>
        <v>#REF!</v>
      </c>
      <c r="AP7" t="e">
        <f>'отчет по РУ'!#REF!*"IbY!8W"</f>
        <v>#REF!</v>
      </c>
      <c r="AQ7" t="e">
        <f>'отчет по РУ'!#REF!*"IbY!8X"</f>
        <v>#REF!</v>
      </c>
      <c r="AR7" t="e">
        <f>'отчет по РУ'!#REF!*"IbY!8Y"</f>
        <v>#REF!</v>
      </c>
      <c r="AS7" t="e">
        <f>'отчет по РУ'!#REF!*"IbY!8Z"</f>
        <v>#REF!</v>
      </c>
      <c r="AT7" t="e">
        <f>'отчет по РУ'!#REF!*"IbY!8["</f>
        <v>#REF!</v>
      </c>
      <c r="AU7" t="e">
        <f>'отчет по РУ'!#REF!*"IbY!8\"</f>
        <v>#REF!</v>
      </c>
      <c r="AV7" t="e">
        <f>'отчет по РУ'!#REF!*"IbY!8]"</f>
        <v>#REF!</v>
      </c>
      <c r="AW7" t="e">
        <f>'отчет по РУ'!#REF!*"IbY!8^"</f>
        <v>#REF!</v>
      </c>
      <c r="AX7" t="e">
        <f>'отчет по РУ'!#REF!*"IbY!8_"</f>
        <v>#REF!</v>
      </c>
      <c r="AY7" t="e">
        <f>'отчет по РУ'!#REF!*"IbY!8`"</f>
        <v>#REF!</v>
      </c>
      <c r="AZ7" t="e">
        <f>'отчет по РУ'!#REF!*"IbY!8a"</f>
        <v>#REF!</v>
      </c>
      <c r="BA7" t="e">
        <f>'отчет по РУ'!#REF!*"IbY!8b"</f>
        <v>#REF!</v>
      </c>
      <c r="BB7" t="e">
        <f>'отчет по РУ'!#REF!*"IbY!8c"</f>
        <v>#REF!</v>
      </c>
      <c r="BC7" t="e">
        <f>'отчет по РУ'!#REF!*"IbY!8d"</f>
        <v>#REF!</v>
      </c>
      <c r="BD7" t="e">
        <f>'отчет по РУ'!#REF!*"IbY!8e"</f>
        <v>#REF!</v>
      </c>
      <c r="BE7" t="e">
        <f>'отчет по РУ'!#REF!*"IbY!8f"</f>
        <v>#REF!</v>
      </c>
      <c r="BF7" t="e">
        <f>'отчет по РУ'!#REF!*"IbY!8g"</f>
        <v>#REF!</v>
      </c>
      <c r="BG7" t="e">
        <f>'отчет по РУ'!#REF!*"IbY!8h"</f>
        <v>#REF!</v>
      </c>
      <c r="BH7" t="e">
        <f>'отчет по РУ'!#REF!*"IbY!8i"</f>
        <v>#REF!</v>
      </c>
      <c r="BI7" t="e">
        <f>'отчет по РУ'!#REF!*"IbY!8j"</f>
        <v>#REF!</v>
      </c>
      <c r="BJ7" t="e">
        <f>'отчет по РУ'!#REF!*"IbY!8k"</f>
        <v>#REF!</v>
      </c>
      <c r="BK7" t="e">
        <f>'отчет по РУ'!#REF!*"IbY!8l"</f>
        <v>#REF!</v>
      </c>
      <c r="BL7" t="e">
        <f>'отчет по РУ'!#REF!*"IbY!8m"</f>
        <v>#REF!</v>
      </c>
      <c r="BM7" t="e">
        <f>'отчет по РУ'!#REF!*"IbY!8n"</f>
        <v>#REF!</v>
      </c>
      <c r="BN7" t="e">
        <f>'отчет по РУ'!#REF!*"IbY!8o"</f>
        <v>#REF!</v>
      </c>
      <c r="BO7" t="e">
        <f>'отчет по РУ'!#REF!*"IbY!8p"</f>
        <v>#REF!</v>
      </c>
      <c r="BP7" t="e">
        <f>'отчет по РУ'!#REF!*"IbY!8q"</f>
        <v>#REF!</v>
      </c>
      <c r="BQ7" t="e">
        <f>'отчет по РУ'!#REF!*"IbY!8r"</f>
        <v>#REF!</v>
      </c>
      <c r="BR7" t="e">
        <f>'отчет по РУ'!#REF!*"IbY!8s"</f>
        <v>#REF!</v>
      </c>
      <c r="BS7" t="e">
        <f>'отчет по РУ'!#REF!*"IbY!8t"</f>
        <v>#REF!</v>
      </c>
      <c r="BT7" t="e">
        <f>'отчет по РУ'!#REF!*"IbY!8u"</f>
        <v>#REF!</v>
      </c>
      <c r="BU7" t="e">
        <f>'отчет по РУ'!#REF!*"IbY!8v"</f>
        <v>#REF!</v>
      </c>
      <c r="BV7" t="e">
        <f>'отчет по РУ'!#REF!*"IbY!8w"</f>
        <v>#REF!</v>
      </c>
      <c r="BW7" t="e">
        <f>'отчет по РУ'!#REF!*"IbY!8x"</f>
        <v>#REF!</v>
      </c>
      <c r="BX7" t="e">
        <f>'отчет по РУ'!#REF!*"IbY!8y"</f>
        <v>#REF!</v>
      </c>
      <c r="BY7" t="e">
        <f>'отчет по РУ'!#REF!*"IbY!8z"</f>
        <v>#REF!</v>
      </c>
      <c r="BZ7" t="e">
        <f>'отчет по РУ'!#REF!*"IbY!8{"</f>
        <v>#REF!</v>
      </c>
      <c r="CA7" t="e">
        <f>'отчет по РУ'!#REF!*"IbY!8|"</f>
        <v>#REF!</v>
      </c>
      <c r="CB7" t="e">
        <f>'отчет по РУ'!#REF!*"IbY!8}"</f>
        <v>#REF!</v>
      </c>
      <c r="CC7" t="e">
        <f>'отчет по РУ'!#REF!*"IbY!8~"</f>
        <v>#REF!</v>
      </c>
      <c r="CD7" t="e">
        <f>'отчет по РУ'!#REF!*"IbY!9#"</f>
        <v>#REF!</v>
      </c>
      <c r="CE7" t="e">
        <f>'отчет по РУ'!#REF!*"IbY!9$"</f>
        <v>#REF!</v>
      </c>
      <c r="CF7" t="e">
        <f>'отчет по РУ'!#REF!*"IbY!9%"</f>
        <v>#REF!</v>
      </c>
      <c r="CG7" t="e">
        <f>'отчет по РУ'!#REF!*"IbY!9&amp;"</f>
        <v>#REF!</v>
      </c>
      <c r="CH7" t="e">
        <f>'отчет по РУ'!#REF!*"IbY!9'"</f>
        <v>#REF!</v>
      </c>
      <c r="CI7" t="e">
        <f>'отчет по РУ'!#REF!*"IbY!9("</f>
        <v>#REF!</v>
      </c>
      <c r="CJ7" t="e">
        <f>'отчет по РУ'!#REF!*"IbY!9)"</f>
        <v>#REF!</v>
      </c>
      <c r="CK7" t="e">
        <f>'отчет по РУ'!#REF!*"IbY!9."</f>
        <v>#REF!</v>
      </c>
      <c r="CL7" t="e">
        <f>'отчет по РУ'!#REF!*"IbY!9/"</f>
        <v>#REF!</v>
      </c>
      <c r="CM7" t="e">
        <f>'отчет по РУ'!#REF!*"IbY!90"</f>
        <v>#REF!</v>
      </c>
      <c r="CN7" t="e">
        <f>'отчет по РУ'!#REF!*"IbY!91"</f>
        <v>#REF!</v>
      </c>
      <c r="CO7" t="e">
        <f>'отчет по РУ'!#REF!*"IbY!92"</f>
        <v>#REF!</v>
      </c>
      <c r="CP7" t="e">
        <f>'отчет по РУ'!#REF!*"IbY!93"</f>
        <v>#REF!</v>
      </c>
      <c r="CQ7" t="e">
        <f>'отчет по РУ'!#REF!*"IbY!94"</f>
        <v>#REF!</v>
      </c>
      <c r="CR7" t="e">
        <f>'отчет по РУ'!#REF!*"IbY!95"</f>
        <v>#REF!</v>
      </c>
      <c r="CS7" t="e">
        <f>'отчет по РУ'!J:J*"IbY!96"</f>
        <v>#VALUE!</v>
      </c>
      <c r="CT7" t="e">
        <f>'отчет по РУ'!K:K*"IbY!97"</f>
        <v>#VALUE!</v>
      </c>
      <c r="CU7" t="e">
        <f>'отчет по РУ'!L:L*"IbY!98"</f>
        <v>#VALUE!</v>
      </c>
      <c r="CV7" t="e">
        <f>'отчет по РУ'!M:M*"IbY!99"</f>
        <v>#VALUE!</v>
      </c>
      <c r="CW7" t="e">
        <f>'отчет по РУ'!N:N*"IbY!9:"</f>
        <v>#VALUE!</v>
      </c>
      <c r="CX7" t="e">
        <f>'отчет по РУ'!O:O*"IbY!9;"</f>
        <v>#VALUE!</v>
      </c>
      <c r="CY7" t="e">
        <f>'отчет по РУ'!P:P*"IbY!9&lt;"</f>
        <v>#VALUE!</v>
      </c>
      <c r="CZ7" t="e">
        <f>'отчет по РУ'!Q:Q*"IbY!9="</f>
        <v>#VALUE!</v>
      </c>
      <c r="DA7" t="e">
        <f>'отчет по РУ'!R:R*"IbY!9&gt;"</f>
        <v>#VALUE!</v>
      </c>
      <c r="DB7" t="e">
        <f>'отчет по РУ'!S:S*"IbY!9?"</f>
        <v>#VALUE!</v>
      </c>
      <c r="DC7" t="e">
        <f>'отчет по РУ'!T:T*"IbY!9@"</f>
        <v>#VALUE!</v>
      </c>
      <c r="DD7" t="e">
        <f>'отчет по РУ'!U:U*"IbY!9A"</f>
        <v>#VALUE!</v>
      </c>
      <c r="DE7" t="e">
        <f>'отчет по РУ'!V:V*"IbY!9B"</f>
        <v>#VALUE!</v>
      </c>
      <c r="DF7" t="e">
        <f>'отчет по РУ'!W:W*"IbY!9C"</f>
        <v>#VALUE!</v>
      </c>
      <c r="DG7" t="e">
        <f>'отчет по РУ'!X:X*"IbY!9D"</f>
        <v>#VALUE!</v>
      </c>
      <c r="DH7" t="e">
        <f>'отчет по РУ'!Y:Y*"IbY!9E"</f>
        <v>#VALUE!</v>
      </c>
      <c r="DI7" t="e">
        <f>'отчет по РУ'!Z:Z*"IbY!9F"</f>
        <v>#VALUE!</v>
      </c>
      <c r="DJ7" t="e">
        <f>'отчет по РУ'!AA:AA*"IbY!9G"</f>
        <v>#VALUE!</v>
      </c>
      <c r="DK7" t="e">
        <f>'отчет по РУ'!AB:AB*"IbY!9H"</f>
        <v>#VALUE!</v>
      </c>
      <c r="DL7" t="e">
        <f>'отчет по РУ'!AC:AC*"IbY!9I"</f>
        <v>#VALUE!</v>
      </c>
      <c r="DM7" t="e">
        <f>'отчет по РУ'!AD:AD*"IbY!9J"</f>
        <v>#VALUE!</v>
      </c>
      <c r="DN7" t="e">
        <f>'отчет по РУ'!AE:AE*"IbY!9K"</f>
        <v>#VALUE!</v>
      </c>
      <c r="DO7" t="e">
        <f>'отчет по РУ'!AF:AF*"IbY!9L"</f>
        <v>#VALUE!</v>
      </c>
      <c r="DP7" t="e">
        <f>'отчет по РУ'!AG:AG*"IbY!9M"</f>
        <v>#VALUE!</v>
      </c>
      <c r="DQ7" t="e">
        <f>'отчет по РУ'!AH:AH*"IbY!9N"</f>
        <v>#VALUE!</v>
      </c>
      <c r="DR7" t="e">
        <f>'отчет по РУ'!AI:AI*"IbY!9O"</f>
        <v>#VALUE!</v>
      </c>
      <c r="DS7" t="e">
        <f>'отчет по РУ'!AJ:AJ*"IbY!9P"</f>
        <v>#VALUE!</v>
      </c>
      <c r="DT7" t="e">
        <f>'отчет по РУ'!AK:AK*"IbY!9Q"</f>
        <v>#VALUE!</v>
      </c>
      <c r="DU7" t="e">
        <f>'отчет по РУ'!AL:AL*"IbY!9R"</f>
        <v>#VALUE!</v>
      </c>
      <c r="DV7" t="e">
        <f>'отчет по РУ'!AM:AM*"IbY!9S"</f>
        <v>#VALUE!</v>
      </c>
      <c r="DW7" t="e">
        <f>'отчет по РУ'!AN:AN*"IbY!9T"</f>
        <v>#VALUE!</v>
      </c>
      <c r="DX7" t="e">
        <f>'отчет по РУ'!AO:AO*"IbY!9U"</f>
        <v>#VALUE!</v>
      </c>
      <c r="DY7" t="e">
        <f>'отчет по РУ'!AP:AP*"IbY!9V"</f>
        <v>#VALUE!</v>
      </c>
      <c r="DZ7" t="e">
        <f>'отчет по РУ'!AQ:AQ*"IbY!9W"</f>
        <v>#VALUE!</v>
      </c>
      <c r="EA7" t="e">
        <f>'отчет по РУ'!AR:AR*"IbY!9X"</f>
        <v>#VALUE!</v>
      </c>
      <c r="EB7" t="e">
        <f>'отчет по РУ'!AS:AS*"IbY!9Y"</f>
        <v>#VALUE!</v>
      </c>
      <c r="EC7" t="e">
        <f>'отчет по РУ'!AT:AT*"IbY!9Z"</f>
        <v>#VALUE!</v>
      </c>
      <c r="ED7" t="e">
        <f>'отчет по РУ'!AU:AU*"IbY!9["</f>
        <v>#VALUE!</v>
      </c>
      <c r="EE7" t="e">
        <f>'отчет по РУ'!AV:AV*"IbY!9\"</f>
        <v>#VALUE!</v>
      </c>
      <c r="EF7" t="e">
        <f>'отчет по РУ'!AW:AW*"IbY!9]"</f>
        <v>#VALUE!</v>
      </c>
      <c r="EG7" t="e">
        <f>'отчет по РУ'!AX:AX*"IbY!9^"</f>
        <v>#VALUE!</v>
      </c>
      <c r="EH7" t="e">
        <f>'отчет по РУ'!AY:AY*"IbY!9_"</f>
        <v>#VALUE!</v>
      </c>
      <c r="EI7" t="e">
        <f>'отчет по РУ'!AZ:AZ*"IbY!9`"</f>
        <v>#VALUE!</v>
      </c>
      <c r="EJ7" t="e">
        <f>'отчет по РУ'!BA:BA*"IbY!9a"</f>
        <v>#VALUE!</v>
      </c>
      <c r="EK7" t="e">
        <f>'отчет по РУ'!BB:BB*"IbY!9b"</f>
        <v>#VALUE!</v>
      </c>
      <c r="EL7" t="e">
        <f>'отчет по РУ'!BC:BC*"IbY!9c"</f>
        <v>#VALUE!</v>
      </c>
      <c r="EM7" t="e">
        <f>'отчет по РУ'!BD:BD*"IbY!9d"</f>
        <v>#VALUE!</v>
      </c>
      <c r="EN7" t="e">
        <f>'отчет по РУ'!BE:BE*"IbY!9e"</f>
        <v>#VALUE!</v>
      </c>
      <c r="EO7" t="e">
        <f>'отчет по РУ'!BF:BF*"IbY!9f"</f>
        <v>#VALUE!</v>
      </c>
      <c r="EP7" t="e">
        <f>'отчет по РУ'!BG:BG*"IbY!9g"</f>
        <v>#VALUE!</v>
      </c>
      <c r="EQ7" t="e">
        <f>'отчет по РУ'!1:1-"IbY!9h"</f>
        <v>#VALUE!</v>
      </c>
      <c r="ER7" t="e">
        <f>'отчет по РУ'!2:2-"IbY!9i"</f>
        <v>#VALUE!</v>
      </c>
      <c r="ES7" t="e">
        <f>'отчет по РУ'!3:3-"IbY!9j"</f>
        <v>#VALUE!</v>
      </c>
      <c r="ET7" t="e">
        <f>'отчет по РУ'!4:4-"IbY!9k"</f>
        <v>#VALUE!</v>
      </c>
      <c r="EU7" t="e">
        <f>'отчет по РУ'!5:5-"IbY!9l"</f>
        <v>#VALUE!</v>
      </c>
      <c r="EV7" t="e">
        <f>'отчет по РУ'!#REF!-"IbY!9m"</f>
        <v>#REF!</v>
      </c>
      <c r="EW7" t="e">
        <f>'отчет по РУ'!6:6-"IbY!9n"</f>
        <v>#VALUE!</v>
      </c>
      <c r="EX7" t="e">
        <f>'отчет по РУ'!7:7-"IbY!9o"</f>
        <v>#VALUE!</v>
      </c>
      <c r="EY7" t="e">
        <f>'отчет по РУ'!8:8-"IbY!9p"</f>
        <v>#VALUE!</v>
      </c>
      <c r="EZ7" t="e">
        <f>'отчет по РУ'!9:9-"IbY!9q"</f>
        <v>#VALUE!</v>
      </c>
      <c r="FA7" t="e">
        <f>'отчет по РУ'!10:10-"IbY!9r"</f>
        <v>#VALUE!</v>
      </c>
      <c r="FB7" t="e">
        <f>'отчет по РУ'!11:11-"IbY!9s"</f>
        <v>#VALUE!</v>
      </c>
      <c r="FC7" t="e">
        <f>'отчет по РУ'!12:12-"IbY!9t"</f>
        <v>#VALUE!</v>
      </c>
      <c r="FD7" t="e">
        <f>'отчет по РУ'!13:13-"IbY!9u"</f>
        <v>#VALUE!</v>
      </c>
      <c r="FE7" t="e">
        <f>'отчет по РУ'!14:14-"IbY!9v"</f>
        <v>#VALUE!</v>
      </c>
      <c r="FF7" t="e">
        <f>'отчет по РУ'!15:15-"IbY!9w"</f>
        <v>#VALUE!</v>
      </c>
      <c r="FG7" t="e">
        <f>'отчет по РУ'!16:16-"IbY!9x"</f>
        <v>#VALUE!</v>
      </c>
      <c r="FH7" t="e">
        <f>'отчет по РУ'!17:17-"IbY!9y"</f>
        <v>#VALUE!</v>
      </c>
      <c r="FI7" t="e">
        <f>'отчет по РУ'!18:18-"IbY!9z"</f>
        <v>#VALUE!</v>
      </c>
      <c r="FJ7" t="e">
        <f>'отчет по РУ'!19:19-"IbY!9{"</f>
        <v>#VALUE!</v>
      </c>
      <c r="FK7" t="e">
        <f>'отчет по РУ'!#REF!-"IbY!9|"</f>
        <v>#REF!</v>
      </c>
      <c r="FL7" t="e">
        <f>'отчет по РУ'!20:20-"IbY!9}"</f>
        <v>#VALUE!</v>
      </c>
      <c r="FM7" t="e">
        <f>'отчет по РУ'!21:21-"IbY!9~"</f>
        <v>#VALUE!</v>
      </c>
      <c r="FN7" t="e">
        <f>'отчет по РУ'!22:22-"IbY!:#"</f>
        <v>#VALUE!</v>
      </c>
      <c r="FO7" t="e">
        <f>'отчет по РУ'!#REF!-"IbY!:$"</f>
        <v>#REF!</v>
      </c>
      <c r="FP7" t="e">
        <f>'отчет по РУ'!23:23-"IbY!:%"</f>
        <v>#VALUE!</v>
      </c>
      <c r="FQ7" t="e">
        <f>'отчет по РУ'!24:24-"IbY!:&amp;"</f>
        <v>#VALUE!</v>
      </c>
      <c r="FR7" t="e">
        <f>'отчет по РУ'!25:25-"IbY!:'"</f>
        <v>#VALUE!</v>
      </c>
      <c r="FS7" t="e">
        <f>'отчет по РУ'!26:26-"IbY!:("</f>
        <v>#VALUE!</v>
      </c>
      <c r="FT7" t="e">
        <f>'отчет по РУ'!27:27-"IbY!:)"</f>
        <v>#VALUE!</v>
      </c>
      <c r="FU7" t="e">
        <f>'отчет по РУ'!28:28-"IbY!:."</f>
        <v>#VALUE!</v>
      </c>
      <c r="FV7" t="e">
        <f>'отчет по РУ'!29:29-"IbY!:/"</f>
        <v>#VALUE!</v>
      </c>
      <c r="FW7" t="e">
        <f>'отчет по РУ'!30:30-"IbY!:0"</f>
        <v>#VALUE!</v>
      </c>
      <c r="FX7" t="e">
        <f>'отчет по РУ'!31:31-"IbY!:1"</f>
        <v>#VALUE!</v>
      </c>
      <c r="FY7" t="e">
        <f>'отчет по РУ'!32:32-"IbY!:2"</f>
        <v>#VALUE!</v>
      </c>
      <c r="FZ7" t="e">
        <f>'отчет по РУ'!33:33-"IbY!:3"</f>
        <v>#VALUE!</v>
      </c>
      <c r="GA7" t="e">
        <f>'отчет по РУ'!34:34-"IbY!:4"</f>
        <v>#VALUE!</v>
      </c>
      <c r="GB7" t="e">
        <f>'отчет по РУ'!35:35-"IbY!:5"</f>
        <v>#VALUE!</v>
      </c>
      <c r="GC7" t="e">
        <f>'отчет по РУ'!36:36-"IbY!:6"</f>
        <v>#VALUE!</v>
      </c>
      <c r="GD7" t="e">
        <f>'отчет по РУ'!37:37-"IbY!:7"</f>
        <v>#VALUE!</v>
      </c>
      <c r="GE7" t="e">
        <f>'отчет по РУ'!38:38-"IbY!:8"</f>
        <v>#VALUE!</v>
      </c>
      <c r="GF7" t="e">
        <f>'отчет по РУ'!#REF!-"IbY!:9"</f>
        <v>#REF!</v>
      </c>
      <c r="GG7" t="e">
        <f>'отчет по РУ'!39:39-"IbY!::"</f>
        <v>#VALUE!</v>
      </c>
      <c r="GH7" t="e">
        <f>'отчет по РУ'!#REF!-"IbY!:;"</f>
        <v>#REF!</v>
      </c>
      <c r="GI7" t="e">
        <f>'отчет по РУ'!#REF!-"IbY!:&lt;"</f>
        <v>#REF!</v>
      </c>
      <c r="GJ7" t="e">
        <f>'отчет по РУ'!#REF!-"IbY!:="</f>
        <v>#REF!</v>
      </c>
      <c r="GK7" t="e">
        <f>'отчет по РУ'!#REF!-"IbY!:&gt;"</f>
        <v>#REF!</v>
      </c>
      <c r="GL7" t="e">
        <f>'отчет по РУ'!#REF!-"IbY!:?"</f>
        <v>#REF!</v>
      </c>
      <c r="GM7" t="e">
        <f>'отчет по РУ'!#REF!-"IbY!:@"</f>
        <v>#REF!</v>
      </c>
      <c r="GN7" t="e">
        <f>'отчет по РУ'!#REF!-"IbY!:A"</f>
        <v>#REF!</v>
      </c>
      <c r="GO7" t="e">
        <f>'отчет по РУ'!#REF!-"IbY!:B"</f>
        <v>#REF!</v>
      </c>
      <c r="GP7" t="e">
        <f>'отчет по РУ'!40:40-"IbY!:C"</f>
        <v>#VALUE!</v>
      </c>
      <c r="GQ7" t="e">
        <f>'отчет по РУ'!41:41-"IbY!:D"</f>
        <v>#VALUE!</v>
      </c>
      <c r="GR7" t="e">
        <f>'отчет по РУ'!42:42-"IbY!:E"</f>
        <v>#VALUE!</v>
      </c>
      <c r="GS7" t="e">
        <f>'отчет по РУ'!43:43-"IbY!:F"</f>
        <v>#VALUE!</v>
      </c>
      <c r="GT7" t="e">
        <f>'отчет по РУ'!44:44-"IbY!:G"</f>
        <v>#VALUE!</v>
      </c>
      <c r="GU7" t="e">
        <f>'отчет по РУ'!45:45-"IbY!:H"</f>
        <v>#VALUE!</v>
      </c>
      <c r="GV7" t="e">
        <f>'отчет по РУ'!46:46-"IbY!:I"</f>
        <v>#VALUE!</v>
      </c>
      <c r="GW7" t="e">
        <f>'отчет по РУ'!47:47-"IbY!:J"</f>
        <v>#VALUE!</v>
      </c>
      <c r="GX7" t="e">
        <f>'отчет по РУ'!48:48-"IbY!:K"</f>
        <v>#VALUE!</v>
      </c>
      <c r="GY7" t="e">
        <f>'отчет по РУ'!49:49-"IbY!:L"</f>
        <v>#VALUE!</v>
      </c>
      <c r="GZ7" t="e">
        <f>'отчет по РУ'!50:50-"IbY!:M"</f>
        <v>#VALUE!</v>
      </c>
      <c r="HA7" t="e">
        <f>'отчет по РУ'!51:51-"IbY!:N"</f>
        <v>#VALUE!</v>
      </c>
      <c r="HB7" t="e">
        <f>'отчет по РУ'!52:52-"IbY!:O"</f>
        <v>#VALUE!</v>
      </c>
      <c r="HC7" t="e">
        <f>'отчет по РУ'!53:53-"IbY!:P"</f>
        <v>#VALUE!</v>
      </c>
      <c r="HD7" t="e">
        <f>'отчет по РУ'!54:54-"IbY!:Q"</f>
        <v>#VALUE!</v>
      </c>
      <c r="HE7" t="e">
        <f>'отчет по РУ'!55:55-"IbY!:R"</f>
        <v>#VALUE!</v>
      </c>
      <c r="HF7" t="e">
        <f>'отчет по РУ'!56:56-"IbY!:S"</f>
        <v>#VALUE!</v>
      </c>
      <c r="HG7" t="e">
        <f>'отчет по РУ'!57:57-"IbY!:T"</f>
        <v>#VALUE!</v>
      </c>
      <c r="HH7" t="e">
        <f>'отчет по РУ'!58:58-"IbY!:U"</f>
        <v>#VALUE!</v>
      </c>
      <c r="HI7" t="e">
        <f>'отчет по РУ'!59:59-"IbY!:V"</f>
        <v>#VALUE!</v>
      </c>
      <c r="HJ7" t="e">
        <f>'отчет по РУ'!60:60-"IbY!:W"</f>
        <v>#VALUE!</v>
      </c>
      <c r="HK7" t="e">
        <f>'отчет по РУ'!61:61-"IbY!:X"</f>
        <v>#VALUE!</v>
      </c>
      <c r="HL7" t="e">
        <f>'отчет по РУ'!62:62-"IbY!:Y"</f>
        <v>#VALUE!</v>
      </c>
      <c r="HM7" t="e">
        <f>'отчет по РУ'!63:63-"IbY!:Z"</f>
        <v>#VALUE!</v>
      </c>
      <c r="HN7" t="e">
        <f>'отчет по РУ'!64:64-"IbY!:["</f>
        <v>#VALUE!</v>
      </c>
      <c r="HO7" t="e">
        <f>'отчет по РУ'!65:65-"IbY!:\"</f>
        <v>#VALUE!</v>
      </c>
      <c r="HP7" t="e">
        <f>'отчет по РУ'!66:66-"IbY!:]"</f>
        <v>#VALUE!</v>
      </c>
      <c r="HQ7" t="e">
        <f>'отчет по РУ'!67:67-"IbY!:^"</f>
        <v>#VALUE!</v>
      </c>
      <c r="HR7" t="e">
        <f>'отчет по РУ'!68:68-"IbY!:_"</f>
        <v>#VALUE!</v>
      </c>
      <c r="HS7" t="e">
        <f>'отчет по РУ'!69:69-"IbY!:`"</f>
        <v>#VALUE!</v>
      </c>
      <c r="HT7" t="e">
        <f>'отчет по РУ'!70:70-"IbY!:a"</f>
        <v>#VALUE!</v>
      </c>
      <c r="HU7" t="e">
        <f>'отчет по РУ'!71:71-"IbY!:b"</f>
        <v>#VALUE!</v>
      </c>
      <c r="HV7" t="e">
        <f>'отчет по РУ'!72:72-"IbY!:c"</f>
        <v>#VALUE!</v>
      </c>
      <c r="HW7" t="e">
        <f>'отчет по РУ'!73:73-"IbY!:d"</f>
        <v>#VALUE!</v>
      </c>
      <c r="HX7" t="e">
        <f>'отчет по РУ'!74:74-"IbY!:e"</f>
        <v>#VALUE!</v>
      </c>
      <c r="HY7" t="e">
        <f>'отчет по РУ'!75:75-"IbY!:f"</f>
        <v>#VALUE!</v>
      </c>
      <c r="HZ7" t="e">
        <f>'отчет по РУ'!76:76-"IbY!:g"</f>
        <v>#VALUE!</v>
      </c>
      <c r="IA7" t="e">
        <f>'отчет по РУ'!77:77-"IbY!:h"</f>
        <v>#VALUE!</v>
      </c>
      <c r="IB7" t="e">
        <f>'отчет по РУ'!78:78-"IbY!:i"</f>
        <v>#VALUE!</v>
      </c>
      <c r="IC7" t="e">
        <f>'отчет по РУ'!79:79-"IbY!:j"</f>
        <v>#VALUE!</v>
      </c>
      <c r="ID7" t="e">
        <f>'отчет по РУ'!80:80-"IbY!:k"</f>
        <v>#VALUE!</v>
      </c>
      <c r="IE7" t="e">
        <f>'отчет по РУ'!81:81-"IbY!:l"</f>
        <v>#VALUE!</v>
      </c>
      <c r="IF7" t="e">
        <f>'отчет по РУ'!82:82-"IbY!:m"</f>
        <v>#VALUE!</v>
      </c>
      <c r="IG7" t="e">
        <f>'отчет по РУ'!83:83-"IbY!:n"</f>
        <v>#VALUE!</v>
      </c>
      <c r="IH7" t="e">
        <f>'отчет по РУ'!84:84-"IbY!:o"</f>
        <v>#VALUE!</v>
      </c>
      <c r="II7" t="e">
        <f>'отчет по РУ'!85:85-"IbY!:p"</f>
        <v>#VALUE!</v>
      </c>
      <c r="IJ7" t="e">
        <f>'отчет по РУ'!86:86-"IbY!:q"</f>
        <v>#VALUE!</v>
      </c>
      <c r="IK7" t="e">
        <f>'отчет по РУ'!87:87-"IbY!:r"</f>
        <v>#VALUE!</v>
      </c>
      <c r="IL7" t="e">
        <f>'отчет по РУ'!88:88-"IbY!:s"</f>
        <v>#VALUE!</v>
      </c>
      <c r="IM7" t="e">
        <f>'отчет по РУ'!89:89-"IbY!:t"</f>
        <v>#VALUE!</v>
      </c>
      <c r="IN7" t="e">
        <f>'отчет по РУ'!90:90-"IbY!:u"</f>
        <v>#VALUE!</v>
      </c>
      <c r="IO7" t="e">
        <f>'отчет по РУ'!91:91-"IbY!:v"</f>
        <v>#VALUE!</v>
      </c>
      <c r="IP7" t="e">
        <f>'отчет по РУ'!92:92-"IbY!:w"</f>
        <v>#VALUE!</v>
      </c>
      <c r="IQ7" t="e">
        <f>'отчет по РУ'!93:93-"IbY!:x"</f>
        <v>#VALUE!</v>
      </c>
      <c r="IR7" t="e">
        <f>'отчет по РУ'!94:94-"IbY!:y"</f>
        <v>#VALUE!</v>
      </c>
      <c r="IS7" t="e">
        <f>'отчет по РУ'!95:95-"IbY!:z"</f>
        <v>#VALUE!</v>
      </c>
      <c r="IT7" t="e">
        <f>'отчет по РУ'!96:96-"IbY!:{"</f>
        <v>#VALUE!</v>
      </c>
      <c r="IU7" t="e">
        <f>'отчет по РУ'!97:97-"IbY!:|"</f>
        <v>#VALUE!</v>
      </c>
      <c r="IV7" t="e">
        <f>'отчет по РУ'!98:98-"IbY!:}"</f>
        <v>#VALUE!</v>
      </c>
    </row>
    <row r="8" spans="1:256">
      <c r="F8" t="e">
        <f>'отчет по РУ'!99:99-"IbY!:~"</f>
        <v>#VALUE!</v>
      </c>
      <c r="G8" t="e">
        <f>'отчет по РУ'!100:100-"IbY!;#"</f>
        <v>#VALUE!</v>
      </c>
      <c r="H8" t="e">
        <f>'отчет по РУ'!101:101-"IbY!;$"</f>
        <v>#VALUE!</v>
      </c>
      <c r="I8" t="e">
        <f>'отчет по РУ'!102:102-"IbY!;%"</f>
        <v>#VALUE!</v>
      </c>
      <c r="J8" t="e">
        <f>'отчет по РУ'!103:103-"IbY!;&amp;"</f>
        <v>#VALUE!</v>
      </c>
      <c r="K8" t="e">
        <f>'отчет по РУ'!104:104-"IbY!;'"</f>
        <v>#VALUE!</v>
      </c>
      <c r="L8" t="e">
        <f>'отчет по РУ'!105:105-"IbY!;("</f>
        <v>#VALUE!</v>
      </c>
      <c r="M8" t="e">
        <f>'отчет по РУ'!106:106-"IbY!;)"</f>
        <v>#VALUE!</v>
      </c>
      <c r="N8" t="e">
        <f>'отчет по РУ'!107:107-"IbY!;."</f>
        <v>#VALUE!</v>
      </c>
      <c r="O8" t="e">
        <f>'отчет по РУ'!108:108-"IbY!;/"</f>
        <v>#VALUE!</v>
      </c>
      <c r="P8" t="e">
        <f>'отчет по РУ'!109:109-"IbY!;0"</f>
        <v>#VALUE!</v>
      </c>
      <c r="Q8" t="e">
        <f>'отчет по РУ'!110:110-"IbY!;1"</f>
        <v>#VALUE!</v>
      </c>
      <c r="R8" t="e">
        <f>'отчет по РУ'!111:111-"IbY!;2"</f>
        <v>#VALUE!</v>
      </c>
      <c r="S8" t="e">
        <f>'отчет по РУ'!112:112-"IbY!;3"</f>
        <v>#VALUE!</v>
      </c>
      <c r="T8" t="e">
        <f>'отчет по РУ'!113:113-"IbY!;4"</f>
        <v>#VALUE!</v>
      </c>
      <c r="U8" t="e">
        <f>'отчет по РУ'!114:114-"IbY!;5"</f>
        <v>#VALUE!</v>
      </c>
      <c r="V8" t="e">
        <f>'отчет по РУ'!115:115-"IbY!;6"</f>
        <v>#VALUE!</v>
      </c>
      <c r="W8" t="e">
        <f>'отчет по РУ'!116:116-"IbY!;7"</f>
        <v>#VALUE!</v>
      </c>
      <c r="X8" t="e">
        <f>'отчет по РУ'!117:117-"IbY!;8"</f>
        <v>#VALUE!</v>
      </c>
      <c r="Y8" t="e">
        <f>'отчет по РУ'!118:118-"IbY!;9"</f>
        <v>#VALUE!</v>
      </c>
      <c r="Z8" t="e">
        <f>'отчет по РУ'!119:119-"IbY!;:"</f>
        <v>#VALUE!</v>
      </c>
      <c r="AA8" t="e">
        <f>'отчет по РУ'!120:120-"IbY!;;"</f>
        <v>#VALUE!</v>
      </c>
      <c r="AB8" t="e">
        <f>'отчет по РУ'!121:121-"IbY!;&lt;"</f>
        <v>#VALUE!</v>
      </c>
      <c r="AC8" t="e">
        <f>'отчет по РУ'!122:122-"IbY!;="</f>
        <v>#VALUE!</v>
      </c>
      <c r="AD8" t="e">
        <f>'отчет по РУ'!123:123-"IbY!;&gt;"</f>
        <v>#VALUE!</v>
      </c>
      <c r="AE8" t="e">
        <f>'отчет по РУ'!124:124-"IbY!;?"</f>
        <v>#VALUE!</v>
      </c>
      <c r="AF8" t="e">
        <f>'отчет по РУ'!125:125-"IbY!;@"</f>
        <v>#VALUE!</v>
      </c>
      <c r="AG8" t="e">
        <f>'отчет по РУ'!126:126-"IbY!;A"</f>
        <v>#VALUE!</v>
      </c>
      <c r="AH8" t="e">
        <f>'отчет по РУ'!127:127-"IbY!;B"</f>
        <v>#VALUE!</v>
      </c>
      <c r="AI8" t="e">
        <f>'отчет по РУ'!128:128-"IbY!;C"</f>
        <v>#VALUE!</v>
      </c>
      <c r="AJ8" t="e">
        <f>'отчет по РУ'!129:129-"IbY!;D"</f>
        <v>#VALUE!</v>
      </c>
      <c r="AK8" t="e">
        <f>'отчет по РУ'!130:130-"IbY!;E"</f>
        <v>#VALUE!</v>
      </c>
      <c r="AL8" t="e">
        <f>'отчет по РУ'!131:131-"IbY!;F"</f>
        <v>#VALUE!</v>
      </c>
      <c r="AM8" t="e">
        <f>'отчет по РУ'!132:132-"IbY!;G"</f>
        <v>#VALUE!</v>
      </c>
      <c r="AN8" t="e">
        <f>'отчет по РУ'!133:133-"IbY!;H"</f>
        <v>#VALUE!</v>
      </c>
      <c r="AO8" t="e">
        <f>'отчет по РУ'!134:134-"IbY!;I"</f>
        <v>#VALUE!</v>
      </c>
      <c r="AP8" t="e">
        <f>'отчет по РУ'!135:135-"IbY!;J"</f>
        <v>#VALUE!</v>
      </c>
      <c r="AQ8" t="e">
        <f>'отчет по РУ'!136:136-"IbY!;K"</f>
        <v>#VALUE!</v>
      </c>
      <c r="AR8" t="e">
        <f>'отчет по РУ'!137:137-"IbY!;L"</f>
        <v>#VALUE!</v>
      </c>
      <c r="AS8" t="e">
        <f>'отчет по РУ'!138:138-"IbY!;M"</f>
        <v>#VALUE!</v>
      </c>
      <c r="AT8" t="e">
        <f>'отчет по РУ'!139:139-"IbY!;N"</f>
        <v>#VALUE!</v>
      </c>
      <c r="AU8" t="e">
        <f>'отчет по РУ'!140:140-"IbY!;O"</f>
        <v>#VALUE!</v>
      </c>
      <c r="AV8" t="e">
        <f>'отчет по РУ'!141:141-"IbY!;P"</f>
        <v>#VALUE!</v>
      </c>
      <c r="AW8" t="e">
        <f>'отчет по РУ'!142:142-"IbY!;Q"</f>
        <v>#VALUE!</v>
      </c>
      <c r="AX8" t="e">
        <f>'отчет по РУ'!143:143-"IbY!;R"</f>
        <v>#VALUE!</v>
      </c>
      <c r="AY8" t="e">
        <f>'отчет по РУ'!144:144-"IbY!;S"</f>
        <v>#VALUE!</v>
      </c>
      <c r="AZ8" t="e">
        <f>'отчет по РУ'!145:145-"IbY!;T"</f>
        <v>#VALUE!</v>
      </c>
      <c r="BA8" t="e">
        <f>'отчет по РУ'!146:146-"IbY!;U"</f>
        <v>#VALUE!</v>
      </c>
      <c r="BB8" t="e">
        <f>'отчет по РУ'!147:147-"IbY!;V"</f>
        <v>#VALUE!</v>
      </c>
      <c r="BC8" t="e">
        <f>'отчет по РУ'!148:148-"IbY!;W"</f>
        <v>#VALUE!</v>
      </c>
      <c r="BD8" t="e">
        <f>'отчет по РУ'!149:149-"IbY!;X"</f>
        <v>#VALUE!</v>
      </c>
      <c r="BE8" t="e">
        <f>'отчет по РУ'!150:150-"IbY!;Y"</f>
        <v>#VALUE!</v>
      </c>
      <c r="BF8" t="e">
        <f>'отчет по РУ'!151:151-"IbY!;Z"</f>
        <v>#VALUE!</v>
      </c>
      <c r="BG8" t="e">
        <f>'отчет по РУ'!152:152-"IbY!;["</f>
        <v>#VALUE!</v>
      </c>
      <c r="BH8" t="e">
        <f>'отчет по РУ'!153:153-"IbY!;\"</f>
        <v>#VALUE!</v>
      </c>
      <c r="BI8" t="e">
        <f>'отчет по РУ'!154:154-"IbY!;]"</f>
        <v>#VALUE!</v>
      </c>
      <c r="BJ8" t="e">
        <f>'отчет по РУ'!155:155-"IbY!;^"</f>
        <v>#VALUE!</v>
      </c>
      <c r="BK8" t="e">
        <f>'отчет по РУ'!156:156-"IbY!;_"</f>
        <v>#VALUE!</v>
      </c>
      <c r="BL8" t="e">
        <f>'отчет по РУ'!157:157-"IbY!;`"</f>
        <v>#VALUE!</v>
      </c>
      <c r="BM8" t="e">
        <f>'отчет по РУ'!158:158-"IbY!;a"</f>
        <v>#VALUE!</v>
      </c>
      <c r="BN8" t="e">
        <f>'отчет по РУ'!159:159-"IbY!;b"</f>
        <v>#VALUE!</v>
      </c>
      <c r="BO8" t="e">
        <f>'отчет по РУ'!160:160-"IbY!;c"</f>
        <v>#VALUE!</v>
      </c>
      <c r="BP8" t="e">
        <f>'отчет по РУ'!161:161-"IbY!;d"</f>
        <v>#VALUE!</v>
      </c>
      <c r="BQ8" t="e">
        <f>'отчет по РУ'!162:162-"IbY!;e"</f>
        <v>#VALUE!</v>
      </c>
      <c r="BR8" t="e">
        <f>'отчет по РУ'!163:163-"IbY!;f"</f>
        <v>#VALUE!</v>
      </c>
      <c r="BS8" t="e">
        <f>'отчет по РУ'!164:164-"IbY!;g"</f>
        <v>#VALUE!</v>
      </c>
      <c r="BT8" t="e">
        <f>'отчет по РУ'!165:165-"IbY!;h"</f>
        <v>#VALUE!</v>
      </c>
      <c r="BU8" t="e">
        <f>'отчет по РУ'!166:166-"IbY!;i"</f>
        <v>#VALUE!</v>
      </c>
      <c r="BV8" t="e">
        <f>'отчет по РУ'!167:167-"IbY!;j"</f>
        <v>#VALUE!</v>
      </c>
      <c r="BW8" t="e">
        <f>'отчет по РУ'!168:168-"IbY!;k"</f>
        <v>#VALUE!</v>
      </c>
      <c r="BX8" t="e">
        <f>'отчет по РУ'!169:169-"IbY!;l"</f>
        <v>#VALUE!</v>
      </c>
      <c r="BY8" t="e">
        <f>'отчет по РУ'!170:170-"IbY!;m"</f>
        <v>#VALUE!</v>
      </c>
      <c r="BZ8" t="e">
        <f>'отчет по РУ'!171:171-"IbY!;n"</f>
        <v>#VALUE!</v>
      </c>
      <c r="CA8" t="e">
        <f>'отчет по РУ'!172:172-"IbY!;o"</f>
        <v>#VALUE!</v>
      </c>
      <c r="CB8" t="e">
        <f>'отчет по РУ'!173:173-"IbY!;p"</f>
        <v>#VALUE!</v>
      </c>
      <c r="CC8" t="e">
        <f>'отчет по РУ'!174:174-"IbY!;q"</f>
        <v>#VALUE!</v>
      </c>
      <c r="CD8" t="e">
        <f>'отчет по РУ'!175:175-"IbY!;r"</f>
        <v>#VALUE!</v>
      </c>
      <c r="CE8" t="e">
        <f>'отчет по РУ'!176:176-"IbY!;s"</f>
        <v>#VALUE!</v>
      </c>
      <c r="CF8" t="e">
        <f>'отчет по РУ'!177:177-"IbY!;t"</f>
        <v>#VALUE!</v>
      </c>
      <c r="CG8" t="e">
        <f>'отчет по РУ'!178:178-"IbY!;u"</f>
        <v>#VALUE!</v>
      </c>
      <c r="CH8" t="e">
        <f>'отчет по РУ'!179:179-"IbY!;v"</f>
        <v>#VALUE!</v>
      </c>
      <c r="CI8" t="e">
        <f>'отчет по РУ'!180:180-"IbY!;w"</f>
        <v>#VALUE!</v>
      </c>
      <c r="CJ8" t="e">
        <f>'отчет по РУ'!181:181-"IbY!;x"</f>
        <v>#VALUE!</v>
      </c>
      <c r="CK8" t="e">
        <f>'отчет по РУ'!182:182-"IbY!;y"</f>
        <v>#VALUE!</v>
      </c>
      <c r="CL8" t="e">
        <f>'отчет по РУ'!183:183-"IbY!;z"</f>
        <v>#VALUE!</v>
      </c>
      <c r="CM8" t="e">
        <f>'отчет по РУ'!184:184-"IbY!;{"</f>
        <v>#VALUE!</v>
      </c>
      <c r="CN8" t="e">
        <f>'отчет по РУ'!185:185-"IbY!;|"</f>
        <v>#VALUE!</v>
      </c>
      <c r="CO8" t="e">
        <f>'отчет по РУ'!186:186-"IbY!;}"</f>
        <v>#VALUE!</v>
      </c>
      <c r="CP8" t="e">
        <f>'отчет по РУ'!187:187-"IbY!;~"</f>
        <v>#VALUE!</v>
      </c>
      <c r="CQ8" t="e">
        <f>'отчет по РУ'!188:188-"IbY!&lt;#"</f>
        <v>#VALUE!</v>
      </c>
      <c r="CR8" t="e">
        <f>'отчет по РУ'!189:189-"IbY!&lt;$"</f>
        <v>#VALUE!</v>
      </c>
      <c r="CS8" t="e">
        <f>'отчет по РУ'!190:190-"IbY!&lt;%"</f>
        <v>#VALUE!</v>
      </c>
      <c r="CT8" t="e">
        <f>'отчет по РУ'!191:191-"IbY!&lt;&amp;"</f>
        <v>#VALUE!</v>
      </c>
      <c r="CU8" t="e">
        <f>'отчет по РУ'!192:192-"IbY!&lt;'"</f>
        <v>#VALUE!</v>
      </c>
      <c r="CV8" t="e">
        <f>'отчет по РУ'!193:193-"IbY!&lt;("</f>
        <v>#VALUE!</v>
      </c>
      <c r="CW8" t="e">
        <f>'отчет по РУ'!194:194-"IbY!&lt;)"</f>
        <v>#VALUE!</v>
      </c>
      <c r="CX8" t="e">
        <f>'отчет по РУ'!195:195-"IbY!&lt;."</f>
        <v>#VALUE!</v>
      </c>
      <c r="CY8" t="e">
        <f>'отчет по РУ'!196:196-"IbY!&lt;/"</f>
        <v>#VALUE!</v>
      </c>
      <c r="CZ8" t="e">
        <f>'отчет по РУ'!197:197-"IbY!&lt;0"</f>
        <v>#VALUE!</v>
      </c>
      <c r="DA8" t="e">
        <f>'отчет по РУ'!198:198-"IbY!&lt;1"</f>
        <v>#VALUE!</v>
      </c>
      <c r="DB8" t="e">
        <f>'отчет по РУ'!199:199-"IbY!&lt;2"</f>
        <v>#VALUE!</v>
      </c>
      <c r="DC8" t="e">
        <f>'отчет по РУ'!200:200-"IbY!&lt;3"</f>
        <v>#VALUE!</v>
      </c>
      <c r="DD8" t="e">
        <f>'отчет по РУ'!201:201-"IbY!&lt;4"</f>
        <v>#VALUE!</v>
      </c>
      <c r="DE8" t="e">
        <f>'отчет по РУ'!202:202-"IbY!&lt;5"</f>
        <v>#VALUE!</v>
      </c>
      <c r="DF8" t="e">
        <f>'отчет по РУ'!203:203-"IbY!&lt;6"</f>
        <v>#VALUE!</v>
      </c>
      <c r="DG8" t="e">
        <f>'отчет по РУ'!204:204-"IbY!&lt;7"</f>
        <v>#VALUE!</v>
      </c>
      <c r="DH8" t="e">
        <f>'отчет по РУ'!205:205-"IbY!&lt;8"</f>
        <v>#VALUE!</v>
      </c>
      <c r="DI8" t="e">
        <f>'отчет по РУ'!206:206-"IbY!&lt;9"</f>
        <v>#VALUE!</v>
      </c>
      <c r="DJ8" t="e">
        <f>'отчет по РУ'!207:207-"IbY!&lt;:"</f>
        <v>#VALUE!</v>
      </c>
      <c r="DK8" t="e">
        <f>'отчет по РУ'!208:208-"IbY!&lt;;"</f>
        <v>#VALUE!</v>
      </c>
      <c r="DL8" t="e">
        <f>'отчет по РУ'!209:209-"IbY!&lt;&lt;"</f>
        <v>#VALUE!</v>
      </c>
      <c r="DM8" t="e">
        <f>'отчет по РУ'!210:210-"IbY!&lt;="</f>
        <v>#VALUE!</v>
      </c>
      <c r="DN8" t="e">
        <f>'отчет по РУ'!211:211-"IbY!&lt;&gt;"</f>
        <v>#VALUE!</v>
      </c>
      <c r="DO8" t="e">
        <f>#REF!+"IbY!&lt;?"</f>
        <v>#REF!</v>
      </c>
      <c r="DP8" t="e">
        <f>#REF!+"IbY!&lt;@"</f>
        <v>#REF!</v>
      </c>
      <c r="DQ8" t="e">
        <f>#REF!+"IbY!&lt;A"</f>
        <v>#REF!</v>
      </c>
      <c r="DR8" t="e">
        <f>#REF!+"IbY!&lt;B"</f>
        <v>#REF!</v>
      </c>
      <c r="DS8" t="e">
        <f>#REF!+"IbY!&lt;C"</f>
        <v>#REF!</v>
      </c>
      <c r="DT8" t="e">
        <f>#REF!+"IbY!&lt;D"</f>
        <v>#REF!</v>
      </c>
      <c r="DU8" t="e">
        <f>#REF!+"IbY!&lt;E"</f>
        <v>#REF!</v>
      </c>
      <c r="DV8" t="e">
        <f>#REF!+"IbY!&lt;F"</f>
        <v>#REF!</v>
      </c>
      <c r="DW8" t="e">
        <f>#REF!+"IbY!&lt;G"</f>
        <v>#REF!</v>
      </c>
      <c r="DX8" t="e">
        <f>#REF!+"IbY!&lt;H"</f>
        <v>#REF!</v>
      </c>
      <c r="DY8" t="e">
        <f>#REF!+"IbY!&lt;I"</f>
        <v>#REF!</v>
      </c>
      <c r="DZ8" t="e">
        <f>#REF!+"IbY!&lt;J"</f>
        <v>#REF!</v>
      </c>
      <c r="EA8" t="e">
        <f>#REF!+"IbY!&lt;K"</f>
        <v>#REF!</v>
      </c>
      <c r="EB8" t="e">
        <f>#REF!+"IbY!&lt;L"</f>
        <v>#REF!</v>
      </c>
      <c r="EC8" t="e">
        <f>#REF!+"IbY!&lt;M"</f>
        <v>#REF!</v>
      </c>
      <c r="ED8" s="3" t="e">
        <f>#REF!+"IbY!&lt;N"</f>
        <v>#REF!</v>
      </c>
      <c r="EE8" t="e">
        <f>#REF!+"IbY!&lt;O"</f>
        <v>#REF!</v>
      </c>
      <c r="EF8" t="e">
        <f>#REF!+"IbY!&lt;P"</f>
        <v>#REF!</v>
      </c>
      <c r="EG8" t="e">
        <f>#REF!+"IbY!&lt;Q"</f>
        <v>#REF!</v>
      </c>
      <c r="EH8" t="e">
        <f>#REF!+"IbY!&lt;R"</f>
        <v>#REF!</v>
      </c>
      <c r="EI8" s="3" t="e">
        <f>#REF!+"IbY!&lt;S"</f>
        <v>#REF!</v>
      </c>
      <c r="EJ8" t="e">
        <f>#REF!+"IbY!&lt;T"</f>
        <v>#REF!</v>
      </c>
      <c r="EK8" t="e">
        <f>#REF!+"IbY!&lt;U"</f>
        <v>#REF!</v>
      </c>
      <c r="EL8" t="e">
        <f>#REF!+"IbY!&lt;V"</f>
        <v>#REF!</v>
      </c>
      <c r="EM8" t="e">
        <f>#REF!+"IbY!&lt;W"</f>
        <v>#REF!</v>
      </c>
      <c r="EN8" s="3" t="e">
        <f>#REF!+"IbY!&lt;X"</f>
        <v>#REF!</v>
      </c>
      <c r="EO8" s="3" t="e">
        <f>#REF!+"IbY!&lt;Y"</f>
        <v>#REF!</v>
      </c>
      <c r="EP8" s="3" t="e">
        <f>#REF!+"IbY!&lt;Z"</f>
        <v>#REF!</v>
      </c>
      <c r="EQ8" s="3" t="e">
        <f>#REF!+"IbY!&lt;["</f>
        <v>#REF!</v>
      </c>
      <c r="ER8" s="3" t="e">
        <f>#REF!+"IbY!&lt;\"</f>
        <v>#REF!</v>
      </c>
      <c r="ES8" s="3" t="e">
        <f>#REF!+"IbY!&lt;]"</f>
        <v>#REF!</v>
      </c>
      <c r="ET8" s="3" t="e">
        <f>#REF!+"IbY!&lt;^"</f>
        <v>#REF!</v>
      </c>
      <c r="EU8" s="3" t="e">
        <f>#REF!+"IbY!&lt;_"</f>
        <v>#REF!</v>
      </c>
      <c r="EV8" s="3" t="e">
        <f>#REF!+"IbY!&lt;`"</f>
        <v>#REF!</v>
      </c>
      <c r="EW8" s="3" t="e">
        <f>#REF!+"IbY!&lt;a"</f>
        <v>#REF!</v>
      </c>
      <c r="EX8" s="3" t="e">
        <f>#REF!+"IbY!&lt;b"</f>
        <v>#REF!</v>
      </c>
      <c r="EY8" s="3" t="e">
        <f>#REF!+"IbY!&lt;c"</f>
        <v>#REF!</v>
      </c>
      <c r="EZ8" s="3" t="e">
        <f>#REF!+"IbY!&lt;d"</f>
        <v>#REF!</v>
      </c>
      <c r="FA8" s="3" t="e">
        <f>#REF!+"IbY!&lt;e"</f>
        <v>#REF!</v>
      </c>
      <c r="FB8" s="3" t="e">
        <f>#REF!+"IbY!&lt;f"</f>
        <v>#REF!</v>
      </c>
      <c r="FC8" s="3" t="e">
        <f>#REF!+"IbY!&lt;g"</f>
        <v>#REF!</v>
      </c>
      <c r="FD8" s="3" t="e">
        <f>#REF!+"IbY!&lt;h"</f>
        <v>#REF!</v>
      </c>
      <c r="FE8" s="3" t="e">
        <f>#REF!+"IbY!&lt;i"</f>
        <v>#REF!</v>
      </c>
      <c r="FF8" s="3" t="e">
        <f>#REF!+"IbY!&lt;j"</f>
        <v>#REF!</v>
      </c>
      <c r="FG8" s="3" t="e">
        <f>#REF!+"IbY!&lt;k"</f>
        <v>#REF!</v>
      </c>
      <c r="FH8" s="3" t="e">
        <f>#REF!+"IbY!&lt;l"</f>
        <v>#REF!</v>
      </c>
      <c r="FI8" s="3" t="e">
        <f>#REF!+"IbY!&lt;m"</f>
        <v>#REF!</v>
      </c>
      <c r="FJ8" s="3" t="e">
        <f>#REF!+"IbY!&lt;n"</f>
        <v>#REF!</v>
      </c>
      <c r="FK8" s="3" t="e">
        <f>#REF!+"IbY!&lt;o"</f>
        <v>#REF!</v>
      </c>
      <c r="FL8" s="3" t="e">
        <f>#REF!+"IbY!&lt;p"</f>
        <v>#REF!</v>
      </c>
      <c r="FM8" s="3" t="e">
        <f>#REF!+"IbY!&lt;q"</f>
        <v>#REF!</v>
      </c>
      <c r="FN8" s="3" t="e">
        <f>#REF!+"IbY!&lt;r"</f>
        <v>#REF!</v>
      </c>
      <c r="FO8" s="3" t="e">
        <f>#REF!+"IbY!&lt;s"</f>
        <v>#REF!</v>
      </c>
      <c r="FP8" s="3" t="e">
        <f>#REF!+"IbY!&lt;t"</f>
        <v>#REF!</v>
      </c>
      <c r="FQ8" s="3" t="e">
        <f>#REF!+"IbY!&lt;u"</f>
        <v>#REF!</v>
      </c>
      <c r="FR8" s="3" t="e">
        <f>#REF!+"IbY!&lt;v"</f>
        <v>#REF!</v>
      </c>
      <c r="FS8" s="3" t="e">
        <f>#REF!+"IbY!&lt;w"</f>
        <v>#REF!</v>
      </c>
      <c r="FT8" s="3" t="e">
        <f>#REF!+"IbY!&lt;x"</f>
        <v>#REF!</v>
      </c>
      <c r="FU8" s="3" t="e">
        <f>#REF!+"IbY!&lt;y"</f>
        <v>#REF!</v>
      </c>
      <c r="FV8" s="3" t="e">
        <f>#REF!+"IbY!&lt;z"</f>
        <v>#REF!</v>
      </c>
      <c r="FW8" s="3" t="e">
        <f>#REF!+"IbY!&lt;{"</f>
        <v>#REF!</v>
      </c>
      <c r="FX8" s="3" t="e">
        <f>#REF!+"IbY!&lt;|"</f>
        <v>#REF!</v>
      </c>
      <c r="FY8" s="3" t="e">
        <f>#REF!+"IbY!&lt;}"</f>
        <v>#REF!</v>
      </c>
      <c r="FZ8" s="3" t="e">
        <f>#REF!+"IbY!&lt;~"</f>
        <v>#REF!</v>
      </c>
      <c r="GA8" s="3" t="e">
        <f>#REF!+"IbY!=#"</f>
        <v>#REF!</v>
      </c>
      <c r="GB8" s="3" t="e">
        <f>#REF!+"IbY!=$"</f>
        <v>#REF!</v>
      </c>
      <c r="GC8" s="3" t="e">
        <f>#REF!+"IbY!=%"</f>
        <v>#REF!</v>
      </c>
      <c r="GD8" s="3" t="e">
        <f>#REF!+"IbY!=&amp;"</f>
        <v>#REF!</v>
      </c>
      <c r="GE8" s="3" t="e">
        <f>#REF!+"IbY!='"</f>
        <v>#REF!</v>
      </c>
      <c r="GF8" s="3" t="e">
        <f>#REF!+"IbY!=("</f>
        <v>#REF!</v>
      </c>
      <c r="GG8" s="3" t="e">
        <f>#REF!+"IbY!=)"</f>
        <v>#REF!</v>
      </c>
      <c r="GH8" s="3" t="e">
        <f>#REF!+"IbY!=."</f>
        <v>#REF!</v>
      </c>
      <c r="GI8" s="3" t="e">
        <f>#REF!+"IbY!=/"</f>
        <v>#REF!</v>
      </c>
      <c r="GJ8" s="3" t="e">
        <f>#REF!+"IbY!=0"</f>
        <v>#REF!</v>
      </c>
      <c r="GK8" s="3" t="e">
        <f>#REF!+"IbY!=1"</f>
        <v>#REF!</v>
      </c>
      <c r="GL8" s="3" t="e">
        <f>#REF!+"IbY!=2"</f>
        <v>#REF!</v>
      </c>
      <c r="GM8" s="3" t="e">
        <f>#REF!+"IbY!=3"</f>
        <v>#REF!</v>
      </c>
      <c r="GN8" s="3" t="e">
        <f>#REF!+"IbY!=4"</f>
        <v>#REF!</v>
      </c>
      <c r="GO8" s="3" t="e">
        <f>#REF!+"IbY!=5"</f>
        <v>#REF!</v>
      </c>
      <c r="GP8" s="3" t="e">
        <f>#REF!+"IbY!=6"</f>
        <v>#REF!</v>
      </c>
      <c r="GQ8" s="3" t="e">
        <f>#REF!+"IbY!=7"</f>
        <v>#REF!</v>
      </c>
      <c r="GR8" s="3" t="e">
        <f>#REF!+"IbY!=8"</f>
        <v>#REF!</v>
      </c>
      <c r="GS8" s="3" t="e">
        <f>#REF!+"IbY!=9"</f>
        <v>#REF!</v>
      </c>
      <c r="GT8" s="3" t="e">
        <f>#REF!+"IbY!=:"</f>
        <v>#REF!</v>
      </c>
      <c r="GU8" s="3" t="e">
        <f>#REF!+"IbY!=;"</f>
        <v>#REF!</v>
      </c>
      <c r="GV8" s="3" t="e">
        <f>#REF!+"IbY!=&lt;"</f>
        <v>#REF!</v>
      </c>
      <c r="GW8" s="3" t="e">
        <f>#REF!+"IbY!=="</f>
        <v>#REF!</v>
      </c>
      <c r="GX8" s="3" t="e">
        <f>#REF!+"IbY!=&gt;"</f>
        <v>#REF!</v>
      </c>
      <c r="GY8" s="3" t="e">
        <f>#REF!+"IbY!=?"</f>
        <v>#REF!</v>
      </c>
      <c r="GZ8" s="3" t="e">
        <f>#REF!+"IbY!=@"</f>
        <v>#REF!</v>
      </c>
      <c r="HA8" s="3" t="e">
        <f>#REF!+"IbY!=A"</f>
        <v>#REF!</v>
      </c>
      <c r="HB8" s="3" t="e">
        <f>#REF!+"IbY!=B"</f>
        <v>#REF!</v>
      </c>
      <c r="HC8" s="3" t="e">
        <f>#REF!+"IbY!=C"</f>
        <v>#REF!</v>
      </c>
      <c r="HD8" s="3" t="e">
        <f>#REF!+"IbY!=D"</f>
        <v>#REF!</v>
      </c>
      <c r="HE8" s="3" t="e">
        <f>#REF!+"IbY!=E"</f>
        <v>#REF!</v>
      </c>
      <c r="HF8" s="3" t="e">
        <f>#REF!+"IbY!=F"</f>
        <v>#REF!</v>
      </c>
      <c r="HG8" s="3" t="e">
        <f>#REF!+"IbY!=G"</f>
        <v>#REF!</v>
      </c>
      <c r="HH8" s="3" t="e">
        <f>#REF!+"IbY!=H"</f>
        <v>#REF!</v>
      </c>
      <c r="HI8" s="3" t="e">
        <f>#REF!+"IbY!=I"</f>
        <v>#REF!</v>
      </c>
      <c r="HJ8" s="3" t="e">
        <f>#REF!+"IbY!=J"</f>
        <v>#REF!</v>
      </c>
      <c r="HK8" s="3" t="e">
        <f>#REF!+"IbY!=K"</f>
        <v>#REF!</v>
      </c>
      <c r="HL8" s="3" t="e">
        <f>#REF!+"IbY!=L"</f>
        <v>#REF!</v>
      </c>
      <c r="HM8" s="3" t="e">
        <f>#REF!+"IbY!=M"</f>
        <v>#REF!</v>
      </c>
      <c r="HN8" s="3" t="e">
        <f>#REF!+"IbY!=N"</f>
        <v>#REF!</v>
      </c>
      <c r="HO8" s="3" t="e">
        <f>#REF!+"IbY!=O"</f>
        <v>#REF!</v>
      </c>
      <c r="HP8" s="3" t="e">
        <f>#REF!+"IbY!=P"</f>
        <v>#REF!</v>
      </c>
      <c r="HQ8" s="3" t="e">
        <f>#REF!+"IbY!=Q"</f>
        <v>#REF!</v>
      </c>
      <c r="HR8" s="3" t="e">
        <f>#REF!+"IbY!=R"</f>
        <v>#REF!</v>
      </c>
      <c r="HS8" s="3" t="e">
        <f>#REF!+"IbY!=S"</f>
        <v>#REF!</v>
      </c>
      <c r="HT8" s="3" t="e">
        <f>#REF!+"IbY!=T"</f>
        <v>#REF!</v>
      </c>
      <c r="HU8" s="3" t="e">
        <f>#REF!+"IbY!=U"</f>
        <v>#REF!</v>
      </c>
      <c r="HV8" s="3" t="e">
        <f>#REF!+"IbY!=V"</f>
        <v>#REF!</v>
      </c>
      <c r="HW8" s="3" t="e">
        <f>#REF!+"IbY!=W"</f>
        <v>#REF!</v>
      </c>
      <c r="HX8" s="3" t="e">
        <f>#REF!+"IbY!=X"</f>
        <v>#REF!</v>
      </c>
      <c r="HY8" s="3" t="e">
        <f>#REF!+"IbY!=Y"</f>
        <v>#REF!</v>
      </c>
      <c r="HZ8" s="3" t="e">
        <f>#REF!+"IbY!=Z"</f>
        <v>#REF!</v>
      </c>
      <c r="IA8" s="3" t="e">
        <f>#REF!+"IbY!=["</f>
        <v>#REF!</v>
      </c>
      <c r="IB8" s="3" t="e">
        <f>#REF!+"IbY!=\"</f>
        <v>#REF!</v>
      </c>
      <c r="IC8" s="3" t="e">
        <f>#REF!+"IbY!=]"</f>
        <v>#REF!</v>
      </c>
      <c r="ID8" s="3" t="e">
        <f>#REF!+"IbY!=^"</f>
        <v>#REF!</v>
      </c>
      <c r="IE8" s="3" t="e">
        <f>#REF!+"IbY!=_"</f>
        <v>#REF!</v>
      </c>
      <c r="IF8" s="3" t="e">
        <f>#REF!+"IbY!=`"</f>
        <v>#REF!</v>
      </c>
      <c r="IG8" s="3" t="e">
        <f>#REF!+"IbY!=a"</f>
        <v>#REF!</v>
      </c>
      <c r="IH8" s="3" t="e">
        <f>#REF!+"IbY!=b"</f>
        <v>#REF!</v>
      </c>
      <c r="II8" s="3" t="e">
        <f>#REF!+"IbY!=c"</f>
        <v>#REF!</v>
      </c>
      <c r="IJ8" s="3" t="e">
        <f>#REF!+"IbY!=d"</f>
        <v>#REF!</v>
      </c>
      <c r="IK8" s="3" t="e">
        <f>#REF!+"IbY!=e"</f>
        <v>#REF!</v>
      </c>
      <c r="IL8" s="3" t="e">
        <f>#REF!+"IbY!=f"</f>
        <v>#REF!</v>
      </c>
      <c r="IM8" s="3" t="e">
        <f>#REF!+"IbY!=g"</f>
        <v>#REF!</v>
      </c>
      <c r="IN8" s="3" t="e">
        <f>#REF!+"IbY!=h"</f>
        <v>#REF!</v>
      </c>
      <c r="IO8" s="3" t="e">
        <f>#REF!+"IbY!=i"</f>
        <v>#REF!</v>
      </c>
      <c r="IP8" s="3" t="e">
        <f>#REF!+"IbY!=j"</f>
        <v>#REF!</v>
      </c>
      <c r="IQ8" s="3" t="e">
        <f>#REF!+"IbY!=k"</f>
        <v>#REF!</v>
      </c>
      <c r="IR8" s="3" t="e">
        <f>#REF!+"IbY!=l"</f>
        <v>#REF!</v>
      </c>
      <c r="IS8" s="3" t="e">
        <f>#REF!+"IbY!=m"</f>
        <v>#REF!</v>
      </c>
      <c r="IT8" s="3" t="e">
        <f>#REF!+"IbY!=n"</f>
        <v>#REF!</v>
      </c>
      <c r="IU8" s="3" t="e">
        <f>#REF!+"IbY!=o"</f>
        <v>#REF!</v>
      </c>
      <c r="IV8" s="3" t="e">
        <f>#REF!+"IbY!=p"</f>
        <v>#REF!</v>
      </c>
    </row>
    <row r="9" spans="1:256">
      <c r="F9" s="3" t="e">
        <f>#REF!+"IbY!=q"</f>
        <v>#REF!</v>
      </c>
      <c r="G9" s="3" t="e">
        <f>#REF!+"IbY!=r"</f>
        <v>#REF!</v>
      </c>
      <c r="H9" s="3" t="e">
        <f>#REF!+"IbY!=s"</f>
        <v>#REF!</v>
      </c>
      <c r="I9" s="3" t="e">
        <f>#REF!+"IbY!=t"</f>
        <v>#REF!</v>
      </c>
      <c r="J9" s="3" t="e">
        <f>#REF!+"IbY!=u"</f>
        <v>#REF!</v>
      </c>
      <c r="K9" s="3" t="e">
        <f>#REF!+"IbY!=v"</f>
        <v>#REF!</v>
      </c>
      <c r="L9" s="3" t="e">
        <f>#REF!+"IbY!=w"</f>
        <v>#REF!</v>
      </c>
      <c r="M9" t="e">
        <f>#REF!+"IbY!=x"</f>
        <v>#REF!</v>
      </c>
      <c r="N9" t="e">
        <f>#REF!+"IbY!=y"</f>
        <v>#REF!</v>
      </c>
      <c r="O9" t="e">
        <f>#REF!+"IbY!=z"</f>
        <v>#REF!</v>
      </c>
      <c r="P9" t="e">
        <f>#REF!+"IbY!={"</f>
        <v>#REF!</v>
      </c>
      <c r="Q9" t="e">
        <f>#REF!+"IbY!=|"</f>
        <v>#REF!</v>
      </c>
      <c r="R9" t="e">
        <f>#REF!+"IbY!=}"</f>
        <v>#REF!</v>
      </c>
      <c r="S9" t="e">
        <f>#REF!+"IbY!=~"</f>
        <v>#REF!</v>
      </c>
      <c r="T9" t="e">
        <f>#REF!+"IbY!&gt;#"</f>
        <v>#REF!</v>
      </c>
      <c r="U9" t="e">
        <f>#REF!+"IbY!&gt;$"</f>
        <v>#REF!</v>
      </c>
      <c r="V9" t="e">
        <f>#REF!+"IbY!&gt;%"</f>
        <v>#REF!</v>
      </c>
      <c r="W9" t="e">
        <f>#REF!+"IbY!&gt;&amp;"</f>
        <v>#REF!</v>
      </c>
      <c r="X9" t="e">
        <f>#REF!+"IbY!&gt;'"</f>
        <v>#REF!</v>
      </c>
      <c r="Y9" t="e">
        <f>#REF!+"IbY!&gt;("</f>
        <v>#REF!</v>
      </c>
      <c r="Z9" t="e">
        <f>#REF!+"IbY!&gt;)"</f>
        <v>#REF!</v>
      </c>
      <c r="AA9" t="e">
        <f>#REF!+"IbY!&gt;."</f>
        <v>#REF!</v>
      </c>
      <c r="AB9" t="e">
        <f>#REF!+"IbY!&gt;/"</f>
        <v>#REF!</v>
      </c>
      <c r="AC9" t="e">
        <f>#REF!+"IbY!&gt;0"</f>
        <v>#REF!</v>
      </c>
      <c r="AD9" t="e">
        <f>#REF!+"IbY!&gt;1"</f>
        <v>#REF!</v>
      </c>
      <c r="AE9" t="e">
        <f>#REF!+"IbY!&gt;2"</f>
        <v>#REF!</v>
      </c>
      <c r="AF9" t="e">
        <f>#REF!+"IbY!&gt;3"</f>
        <v>#REF!</v>
      </c>
      <c r="AG9" t="e">
        <f>#REF!+"IbY!&gt;4"</f>
        <v>#REF!</v>
      </c>
      <c r="AH9" t="e">
        <f>#REF!+"IbY!&gt;5"</f>
        <v>#REF!</v>
      </c>
      <c r="AI9" t="e">
        <f>#REF!+"IbY!&gt;6"</f>
        <v>#REF!</v>
      </c>
      <c r="AJ9" t="e">
        <f>#REF!+"IbY!&gt;7"</f>
        <v>#REF!</v>
      </c>
      <c r="AK9" t="e">
        <f>#REF!+"IbY!&gt;8"</f>
        <v>#REF!</v>
      </c>
      <c r="AL9" t="e">
        <f>#REF!+"IbY!&gt;9"</f>
        <v>#REF!</v>
      </c>
      <c r="AM9" t="e">
        <f>#REF!+"IbY!&gt;:"</f>
        <v>#REF!</v>
      </c>
      <c r="AN9" t="e">
        <f>#REF!+"IbY!&gt;;"</f>
        <v>#REF!</v>
      </c>
      <c r="AO9" t="e">
        <f>#REF!+"IbY!&gt;&lt;"</f>
        <v>#REF!</v>
      </c>
      <c r="AP9" t="e">
        <f>#REF!+"IbY!&gt;="</f>
        <v>#REF!</v>
      </c>
      <c r="AQ9" t="e">
        <f>#REF!+"IbY!&gt;&gt;"</f>
        <v>#REF!</v>
      </c>
      <c r="AR9" t="e">
        <f>#REF!+"IbY!&gt;?"</f>
        <v>#REF!</v>
      </c>
      <c r="AS9" t="e">
        <f>#REF!+"IbY!&gt;@"</f>
        <v>#REF!</v>
      </c>
      <c r="AT9" t="e">
        <f>#REF!+"IbY!&gt;A"</f>
        <v>#REF!</v>
      </c>
      <c r="AU9" t="e">
        <f>#REF!+"IbY!&gt;B"</f>
        <v>#REF!</v>
      </c>
      <c r="AV9" t="e">
        <f>#REF!+"IbY!&gt;C"</f>
        <v>#REF!</v>
      </c>
      <c r="AW9" t="e">
        <f>#REF!+"IbY!&gt;D"</f>
        <v>#REF!</v>
      </c>
      <c r="AX9" t="e">
        <f>#REF!+"IbY!&gt;E"</f>
        <v>#REF!</v>
      </c>
      <c r="AY9" t="e">
        <f>#REF!+"IbY!&gt;F"</f>
        <v>#REF!</v>
      </c>
      <c r="AZ9" t="e">
        <f>#REF!+"IbY!&gt;G"</f>
        <v>#REF!</v>
      </c>
      <c r="BA9" t="e">
        <f>#REF!+"IbY!&gt;H"</f>
        <v>#REF!</v>
      </c>
      <c r="BB9" t="e">
        <f>#REF!+"IbY!&gt;I"</f>
        <v>#REF!</v>
      </c>
      <c r="BC9" t="e">
        <f>#REF!+"IbY!&gt;J"</f>
        <v>#REF!</v>
      </c>
      <c r="BD9" t="e">
        <f>#REF!+"IbY!&gt;K"</f>
        <v>#REF!</v>
      </c>
      <c r="BE9" t="e">
        <f>#REF!+"IbY!&gt;L"</f>
        <v>#REF!</v>
      </c>
      <c r="BF9" t="e">
        <f>#REF!+"IbY!&gt;M"</f>
        <v>#REF!</v>
      </c>
      <c r="BG9" t="e">
        <f>#REF!+"IbY!&gt;N"</f>
        <v>#REF!</v>
      </c>
      <c r="BH9" t="e">
        <f>#REF!+"IbY!&gt;O"</f>
        <v>#REF!</v>
      </c>
      <c r="BI9" t="e">
        <f>#REF!+"IbY!&gt;P"</f>
        <v>#REF!</v>
      </c>
      <c r="BJ9" t="e">
        <f>#REF!+"IbY!&gt;Q"</f>
        <v>#REF!</v>
      </c>
      <c r="BK9" t="e">
        <f>#REF!+"IbY!&gt;R"</f>
        <v>#REF!</v>
      </c>
      <c r="BL9" t="e">
        <f>#REF!+"IbY!&gt;S"</f>
        <v>#REF!</v>
      </c>
      <c r="BM9" t="e">
        <f>#REF!+"IbY!&gt;T"</f>
        <v>#REF!</v>
      </c>
      <c r="BN9" t="e">
        <f>#REF!+"IbY!&gt;U"</f>
        <v>#REF!</v>
      </c>
      <c r="BO9" t="e">
        <f>#REF!+"IbY!&gt;V"</f>
        <v>#REF!</v>
      </c>
      <c r="BP9" t="e">
        <f>#REF!+"IbY!&gt;W"</f>
        <v>#REF!</v>
      </c>
      <c r="BQ9" t="e">
        <f>#REF!+"IbY!&gt;X"</f>
        <v>#REF!</v>
      </c>
      <c r="BR9" t="e">
        <f>#REF!+"IbY!&gt;Y"</f>
        <v>#REF!</v>
      </c>
      <c r="BS9" t="e">
        <f>#REF!+"IbY!&gt;Z"</f>
        <v>#REF!</v>
      </c>
      <c r="BT9" t="e">
        <f>#REF!+"IbY!&gt;["</f>
        <v>#REF!</v>
      </c>
      <c r="BU9" t="e">
        <f>#REF!+"IbY!&gt;\"</f>
        <v>#REF!</v>
      </c>
      <c r="BV9" t="e">
        <f>#REF!+"IbY!&gt;]"</f>
        <v>#REF!</v>
      </c>
      <c r="BW9" t="e">
        <f>#REF!+"IbY!&gt;^"</f>
        <v>#REF!</v>
      </c>
      <c r="BX9" t="e">
        <f>#REF!+"IbY!&gt;_"</f>
        <v>#REF!</v>
      </c>
      <c r="BY9" t="e">
        <f>#REF!+"IbY!&gt;`"</f>
        <v>#REF!</v>
      </c>
      <c r="BZ9" t="e">
        <f>#REF!+"IbY!&gt;a"</f>
        <v>#REF!</v>
      </c>
      <c r="CA9" t="e">
        <f>#REF!+"IbY!&gt;b"</f>
        <v>#REF!</v>
      </c>
      <c r="CB9" t="e">
        <f>#REF!+"IbY!&gt;c"</f>
        <v>#REF!</v>
      </c>
      <c r="CC9" t="e">
        <f>#REF!+"IbY!&gt;d"</f>
        <v>#REF!</v>
      </c>
      <c r="CD9" t="e">
        <f>#REF!+"IbY!&gt;e"</f>
        <v>#REF!</v>
      </c>
      <c r="CE9" t="e">
        <f>#REF!+"IbY!&gt;f"</f>
        <v>#REF!</v>
      </c>
      <c r="CF9" t="e">
        <f>#REF!+"IbY!&gt;g"</f>
        <v>#REF!</v>
      </c>
      <c r="CG9" t="e">
        <f>#REF!+"IbY!&gt;h"</f>
        <v>#REF!</v>
      </c>
      <c r="CH9" t="e">
        <f>#REF!+"IbY!&gt;i"</f>
        <v>#REF!</v>
      </c>
      <c r="CI9" t="e">
        <f>#REF!+"IbY!&gt;j"</f>
        <v>#REF!</v>
      </c>
      <c r="CJ9" t="e">
        <f>#REF!+"IbY!&gt;k"</f>
        <v>#REF!</v>
      </c>
      <c r="CK9" t="e">
        <f>#REF!+"IbY!&gt;l"</f>
        <v>#REF!</v>
      </c>
      <c r="CL9" t="e">
        <f>#REF!+"IbY!&gt;m"</f>
        <v>#REF!</v>
      </c>
      <c r="CM9" t="e">
        <f>#REF!+"IbY!&gt;n"</f>
        <v>#REF!</v>
      </c>
      <c r="CN9" t="e">
        <f>#REF!+"IbY!&gt;o"</f>
        <v>#REF!</v>
      </c>
      <c r="CO9" t="e">
        <f>#REF!+"IbY!&gt;p"</f>
        <v>#REF!</v>
      </c>
      <c r="CP9" t="e">
        <f>#REF!+"IbY!&gt;q"</f>
        <v>#REF!</v>
      </c>
      <c r="CQ9" t="e">
        <f>#REF!+"IbY!&gt;r"</f>
        <v>#REF!</v>
      </c>
      <c r="CR9" t="e">
        <f>#REF!+"IbY!&gt;s"</f>
        <v>#REF!</v>
      </c>
      <c r="CS9" t="e">
        <f>#REF!+"IbY!&gt;t"</f>
        <v>#REF!</v>
      </c>
      <c r="CT9" t="e">
        <f>#REF!+"IbY!&gt;u"</f>
        <v>#REF!</v>
      </c>
      <c r="CU9" t="e">
        <f>#REF!+"IbY!&gt;v"</f>
        <v>#REF!</v>
      </c>
      <c r="CV9" t="e">
        <f>#REF!+"IbY!&gt;w"</f>
        <v>#REF!</v>
      </c>
      <c r="CW9" t="e">
        <f>#REF!+"IbY!&gt;x"</f>
        <v>#REF!</v>
      </c>
      <c r="CX9" t="e">
        <f>#REF!+"IbY!&gt;y"</f>
        <v>#REF!</v>
      </c>
      <c r="CY9" t="e">
        <f>#REF!+"IbY!&gt;z"</f>
        <v>#REF!</v>
      </c>
      <c r="CZ9" t="e">
        <f>#REF!+"IbY!&gt;{"</f>
        <v>#REF!</v>
      </c>
      <c r="DA9" t="e">
        <f>#REF!+"IbY!&gt;|"</f>
        <v>#REF!</v>
      </c>
      <c r="DB9" t="e">
        <f>#REF!+"IbY!&gt;}"</f>
        <v>#REF!</v>
      </c>
      <c r="DC9" t="e">
        <f>#REF!+"IbY!&gt;~"</f>
        <v>#REF!</v>
      </c>
      <c r="DD9" t="e">
        <f>#REF!+"IbY!?#"</f>
        <v>#REF!</v>
      </c>
      <c r="DE9" t="e">
        <f>#REF!+"IbY!?$"</f>
        <v>#REF!</v>
      </c>
      <c r="DF9" t="e">
        <f>#REF!+"IbY!?%"</f>
        <v>#REF!</v>
      </c>
      <c r="DG9" t="e">
        <f>#REF!+"IbY!?&amp;"</f>
        <v>#REF!</v>
      </c>
      <c r="DH9" t="e">
        <f>#REF!+"IbY!?'"</f>
        <v>#REF!</v>
      </c>
      <c r="DI9" t="e">
        <f>#REF!+"IbY!?("</f>
        <v>#REF!</v>
      </c>
      <c r="DJ9" t="e">
        <f>#REF!+"IbY!?)"</f>
        <v>#REF!</v>
      </c>
      <c r="DK9" t="e">
        <f>#REF!+"IbY!?."</f>
        <v>#REF!</v>
      </c>
      <c r="DL9" t="e">
        <f>#REF!+"IbY!?/"</f>
        <v>#REF!</v>
      </c>
      <c r="DM9" t="e">
        <f>#REF!+"IbY!?0"</f>
        <v>#REF!</v>
      </c>
      <c r="DN9" t="e">
        <f>#REF!+"IbY!?1"</f>
        <v>#REF!</v>
      </c>
      <c r="DO9" t="e">
        <f>#REF!+"IbY!?2"</f>
        <v>#REF!</v>
      </c>
      <c r="DP9" t="e">
        <f>#REF!+"IbY!?3"</f>
        <v>#REF!</v>
      </c>
      <c r="DQ9" t="e">
        <f>#REF!+"IbY!?4"</f>
        <v>#REF!</v>
      </c>
      <c r="DR9" t="e">
        <f>#REF!+"IbY!?5"</f>
        <v>#REF!</v>
      </c>
      <c r="DS9" t="e">
        <f>#REF!+"IbY!?6"</f>
        <v>#REF!</v>
      </c>
      <c r="DT9" t="e">
        <f>#REF!+"IbY!?7"</f>
        <v>#REF!</v>
      </c>
      <c r="DU9" t="e">
        <f>#REF!+"IbY!?8"</f>
        <v>#REF!</v>
      </c>
      <c r="DV9" t="e">
        <f>#REF!+"IbY!?9"</f>
        <v>#REF!</v>
      </c>
      <c r="DW9" t="e">
        <f>#REF!+"IbY!?:"</f>
        <v>#REF!</v>
      </c>
      <c r="DX9" t="e">
        <f>#REF!+"IbY!?;"</f>
        <v>#REF!</v>
      </c>
      <c r="DY9" t="e">
        <f>#REF!+"IbY!?&lt;"</f>
        <v>#REF!</v>
      </c>
      <c r="DZ9" t="e">
        <f>#REF!+"IbY!?="</f>
        <v>#REF!</v>
      </c>
      <c r="EA9" t="e">
        <f>#REF!+"IbY!?&gt;"</f>
        <v>#REF!</v>
      </c>
      <c r="EB9" t="e">
        <f>#REF!+"IbY!??"</f>
        <v>#REF!</v>
      </c>
      <c r="EC9" t="e">
        <f>#REF!+"IbY!?@"</f>
        <v>#REF!</v>
      </c>
      <c r="ED9" t="e">
        <f>#REF!+"IbY!?A"</f>
        <v>#REF!</v>
      </c>
      <c r="EE9" t="e">
        <f>#REF!+"IbY!?B"</f>
        <v>#REF!</v>
      </c>
      <c r="EF9" t="e">
        <f>#REF!+"IbY!?C"</f>
        <v>#REF!</v>
      </c>
      <c r="EG9" t="e">
        <f>#REF!+"IbY!?D"</f>
        <v>#REF!</v>
      </c>
      <c r="EH9" t="e">
        <f>#REF!+"IbY!?E"</f>
        <v>#REF!</v>
      </c>
      <c r="EI9" t="e">
        <f>#REF!+"IbY!?F"</f>
        <v>#REF!</v>
      </c>
      <c r="EJ9" t="e">
        <f>#REF!+"IbY!?G"</f>
        <v>#REF!</v>
      </c>
      <c r="EK9" t="e">
        <f>#REF!+"IbY!?H"</f>
        <v>#REF!</v>
      </c>
      <c r="EL9" t="e">
        <f>#REF!+"IbY!?I"</f>
        <v>#REF!</v>
      </c>
      <c r="EM9" t="e">
        <f>#REF!+"IbY!?J"</f>
        <v>#REF!</v>
      </c>
      <c r="EN9" t="e">
        <f>#REF!+"IbY!?K"</f>
        <v>#REF!</v>
      </c>
      <c r="EO9" t="e">
        <f>#REF!+"IbY!?L"</f>
        <v>#REF!</v>
      </c>
      <c r="EP9" t="e">
        <f>#REF!+"IbY!?M"</f>
        <v>#REF!</v>
      </c>
      <c r="EQ9" t="e">
        <f>#REF!+"IbY!?N"</f>
        <v>#REF!</v>
      </c>
      <c r="ER9" t="e">
        <f>#REF!+"IbY!?O"</f>
        <v>#REF!</v>
      </c>
      <c r="ES9" t="e">
        <f>#REF!+"IbY!?P"</f>
        <v>#REF!</v>
      </c>
      <c r="ET9" t="e">
        <f>#REF!+"IbY!?Q"</f>
        <v>#REF!</v>
      </c>
      <c r="EU9" t="e">
        <f>#REF!+"IbY!?R"</f>
        <v>#REF!</v>
      </c>
      <c r="EV9" t="e">
        <f>#REF!+"IbY!?S"</f>
        <v>#REF!</v>
      </c>
      <c r="EW9" t="e">
        <f>#REF!+"IbY!?T"</f>
        <v>#REF!</v>
      </c>
      <c r="EX9" t="e">
        <f>#REF!+"IbY!?U"</f>
        <v>#REF!</v>
      </c>
      <c r="EY9" t="e">
        <f>#REF!+"IbY!?V"</f>
        <v>#REF!</v>
      </c>
      <c r="EZ9" t="e">
        <f>#REF!+"IbY!?W"</f>
        <v>#REF!</v>
      </c>
      <c r="FA9" t="e">
        <f>#REF!+"IbY!?X"</f>
        <v>#REF!</v>
      </c>
      <c r="FB9" t="e">
        <f>#REF!+"IbY!?Y"</f>
        <v>#REF!</v>
      </c>
      <c r="FC9" t="e">
        <f>#REF!+"IbY!?Z"</f>
        <v>#REF!</v>
      </c>
      <c r="FD9" t="e">
        <f>#REF!+"IbY!?["</f>
        <v>#REF!</v>
      </c>
      <c r="FE9" t="e">
        <f>#REF!+"IbY!?\"</f>
        <v>#REF!</v>
      </c>
      <c r="FF9" t="e">
        <f>#REF!+"IbY!?]"</f>
        <v>#REF!</v>
      </c>
      <c r="FG9" t="e">
        <f>#REF!+"IbY!?^"</f>
        <v>#REF!</v>
      </c>
      <c r="FH9" t="e">
        <f>#REF!+"IbY!?_"</f>
        <v>#REF!</v>
      </c>
      <c r="FI9" t="e">
        <f>#REF!+"IbY!?`"</f>
        <v>#REF!</v>
      </c>
      <c r="FJ9" t="e">
        <f>#REF!+"IbY!?a"</f>
        <v>#REF!</v>
      </c>
      <c r="FK9" t="e">
        <f>#REF!+"IbY!?b"</f>
        <v>#REF!</v>
      </c>
      <c r="FL9" t="e">
        <f>#REF!+"IbY!?c"</f>
        <v>#REF!</v>
      </c>
      <c r="FM9" t="e">
        <f>#REF!+"IbY!?d"</f>
        <v>#REF!</v>
      </c>
      <c r="FN9" t="e">
        <f>#REF!+"IbY!?e"</f>
        <v>#REF!</v>
      </c>
      <c r="FO9" t="e">
        <f>#REF!+"IbY!?f"</f>
        <v>#REF!</v>
      </c>
      <c r="FP9" t="e">
        <f>#REF!+"IbY!?g"</f>
        <v>#REF!</v>
      </c>
      <c r="FQ9" t="e">
        <f>#REF!+"IbY!?h"</f>
        <v>#REF!</v>
      </c>
      <c r="FR9" t="e">
        <f>#REF!+"IbY!?i"</f>
        <v>#REF!</v>
      </c>
      <c r="FS9" t="e">
        <f>#REF!+"IbY!?j"</f>
        <v>#REF!</v>
      </c>
      <c r="FT9" t="e">
        <f>#REF!+"IbY!?k"</f>
        <v>#REF!</v>
      </c>
      <c r="FU9" t="e">
        <f>#REF!+"IbY!?l"</f>
        <v>#REF!</v>
      </c>
      <c r="FV9" t="e">
        <f>#REF!+"IbY!?m"</f>
        <v>#REF!</v>
      </c>
      <c r="FW9" t="e">
        <f>#REF!+"IbY!?n"</f>
        <v>#REF!</v>
      </c>
      <c r="FX9" t="e">
        <f>#REF!+"IbY!?o"</f>
        <v>#REF!</v>
      </c>
      <c r="FY9" t="e">
        <f>#REF!+"IbY!?p"</f>
        <v>#REF!</v>
      </c>
      <c r="FZ9" t="e">
        <f>#REF!+"IbY!?q"</f>
        <v>#REF!</v>
      </c>
      <c r="GA9" t="e">
        <f>#REF!+"IbY!?r"</f>
        <v>#REF!</v>
      </c>
      <c r="GB9" t="e">
        <f>#REF!+"IbY!?s"</f>
        <v>#REF!</v>
      </c>
      <c r="GC9" t="e">
        <f>#REF!+"IbY!?t"</f>
        <v>#REF!</v>
      </c>
      <c r="GD9" t="e">
        <f>#REF!+"IbY!?u"</f>
        <v>#REF!</v>
      </c>
      <c r="GE9" t="e">
        <f>#REF!+"IbY!?v"</f>
        <v>#REF!</v>
      </c>
      <c r="GF9" t="e">
        <f>#REF!+"IbY!?w"</f>
        <v>#REF!</v>
      </c>
      <c r="GG9" t="e">
        <f>#REF!+"IbY!?x"</f>
        <v>#REF!</v>
      </c>
      <c r="GH9" t="e">
        <f>#REF!+"IbY!?y"</f>
        <v>#REF!</v>
      </c>
      <c r="GI9" t="e">
        <f>#REF!+"IbY!?z"</f>
        <v>#REF!</v>
      </c>
      <c r="GJ9" t="e">
        <f>#REF!+"IbY!?{"</f>
        <v>#REF!</v>
      </c>
      <c r="GK9" t="e">
        <f>#REF!+"IbY!?|"</f>
        <v>#REF!</v>
      </c>
      <c r="GL9" t="e">
        <f>#REF!+"IbY!?}"</f>
        <v>#REF!</v>
      </c>
      <c r="GM9" t="e">
        <f>#REF!+"IbY!?~"</f>
        <v>#REF!</v>
      </c>
      <c r="GN9" t="e">
        <f>#REF!+"IbY!@#"</f>
        <v>#REF!</v>
      </c>
      <c r="GO9" t="e">
        <f>#REF!+"IbY!@$"</f>
        <v>#REF!</v>
      </c>
      <c r="GP9" t="e">
        <f>#REF!+"IbY!@%"</f>
        <v>#REF!</v>
      </c>
      <c r="GQ9" t="e">
        <f>#REF!+"IbY!@&amp;"</f>
        <v>#REF!</v>
      </c>
      <c r="GR9" t="e">
        <f>#REF!+"IbY!@'"</f>
        <v>#REF!</v>
      </c>
      <c r="GS9" t="e">
        <f>#REF!+"IbY!@("</f>
        <v>#REF!</v>
      </c>
      <c r="GT9" t="e">
        <f>#REF!+"IbY!@)"</f>
        <v>#REF!</v>
      </c>
      <c r="GU9" t="e">
        <f>#REF!+"IbY!@."</f>
        <v>#REF!</v>
      </c>
      <c r="GV9" t="e">
        <f>#REF!+"IbY!@/"</f>
        <v>#REF!</v>
      </c>
      <c r="GW9" t="e">
        <f>#REF!+"IbY!@0"</f>
        <v>#REF!</v>
      </c>
      <c r="GX9" t="e">
        <f>#REF!+"IbY!@1"</f>
        <v>#REF!</v>
      </c>
      <c r="GY9" t="e">
        <f>#REF!+"IbY!@2"</f>
        <v>#REF!</v>
      </c>
      <c r="GZ9" t="e">
        <f>#REF!+"IbY!@3"</f>
        <v>#REF!</v>
      </c>
      <c r="HA9" t="e">
        <f>#REF!+"IbY!@4"</f>
        <v>#REF!</v>
      </c>
      <c r="HB9" t="e">
        <f>#REF!+"IbY!@5"</f>
        <v>#REF!</v>
      </c>
      <c r="HC9" t="e">
        <f>#REF!+"IbY!@6"</f>
        <v>#REF!</v>
      </c>
      <c r="HD9" t="e">
        <f>#REF!+"IbY!@7"</f>
        <v>#REF!</v>
      </c>
      <c r="HE9" t="e">
        <f>#REF!+"IbY!@8"</f>
        <v>#REF!</v>
      </c>
      <c r="HF9" t="e">
        <f>#REF!+"IbY!@9"</f>
        <v>#REF!</v>
      </c>
      <c r="HG9" t="e">
        <f>#REF!+"IbY!@:"</f>
        <v>#REF!</v>
      </c>
      <c r="HH9" t="e">
        <f>#REF!+"IbY!@;"</f>
        <v>#REF!</v>
      </c>
      <c r="HI9" t="e">
        <f>#REF!+"IbY!@&lt;"</f>
        <v>#REF!</v>
      </c>
      <c r="HJ9" t="e">
        <f>#REF!+"IbY!@="</f>
        <v>#REF!</v>
      </c>
      <c r="HK9" t="e">
        <f>#REF!+"IbY!@&gt;"</f>
        <v>#REF!</v>
      </c>
      <c r="HL9" t="e">
        <f>#REF!+"IbY!@?"</f>
        <v>#REF!</v>
      </c>
      <c r="HM9" t="e">
        <f>#REF!+"IbY!@@"</f>
        <v>#REF!</v>
      </c>
      <c r="HN9" t="e">
        <f>#REF!+"IbY!@A"</f>
        <v>#REF!</v>
      </c>
      <c r="HO9" t="e">
        <f>#REF!+"IbY!@B"</f>
        <v>#REF!</v>
      </c>
      <c r="HP9" t="e">
        <f>#REF!+"IbY!@C"</f>
        <v>#REF!</v>
      </c>
      <c r="HQ9" t="e">
        <f>#REF!+"IbY!@D"</f>
        <v>#REF!</v>
      </c>
      <c r="HR9" t="e">
        <f>#REF!+"IbY!@E"</f>
        <v>#REF!</v>
      </c>
      <c r="HS9" t="e">
        <f>#REF!+"IbY!@F"</f>
        <v>#REF!</v>
      </c>
      <c r="HT9" t="e">
        <f>#REF!+"IbY!@G"</f>
        <v>#REF!</v>
      </c>
      <c r="HU9" t="e">
        <f>#REF!+"IbY!@H"</f>
        <v>#REF!</v>
      </c>
      <c r="HV9" t="e">
        <f>#REF!+"IbY!@I"</f>
        <v>#REF!</v>
      </c>
      <c r="HW9" t="e">
        <f>#REF!+"IbY!@J"</f>
        <v>#REF!</v>
      </c>
      <c r="HX9" t="e">
        <f>#REF!+"IbY!@K"</f>
        <v>#REF!</v>
      </c>
      <c r="HY9" t="e">
        <f>#REF!+"IbY!@L"</f>
        <v>#REF!</v>
      </c>
      <c r="HZ9" t="e">
        <f>#REF!+"IbY!@M"</f>
        <v>#REF!</v>
      </c>
      <c r="IA9" t="e">
        <f>#REF!+"IbY!@N"</f>
        <v>#REF!</v>
      </c>
      <c r="IB9" t="e">
        <f>#REF!+"IbY!@O"</f>
        <v>#REF!</v>
      </c>
      <c r="IC9" t="e">
        <f>#REF!+"IbY!@P"</f>
        <v>#REF!</v>
      </c>
      <c r="ID9" t="e">
        <f>#REF!+"IbY!@Q"</f>
        <v>#REF!</v>
      </c>
      <c r="IE9" t="e">
        <f>#REF!+"IbY!@R"</f>
        <v>#REF!</v>
      </c>
      <c r="IF9" t="e">
        <f>#REF!+"IbY!@S"</f>
        <v>#REF!</v>
      </c>
      <c r="IG9" t="e">
        <f>#REF!+"IbY!@T"</f>
        <v>#REF!</v>
      </c>
      <c r="IH9" t="e">
        <f>#REF!+"IbY!@U"</f>
        <v>#REF!</v>
      </c>
      <c r="II9" t="e">
        <f>#REF!+"IbY!@V"</f>
        <v>#REF!</v>
      </c>
      <c r="IJ9" t="e">
        <f>#REF!+"IbY!@W"</f>
        <v>#REF!</v>
      </c>
      <c r="IK9" t="e">
        <f>#REF!+"IbY!@X"</f>
        <v>#REF!</v>
      </c>
      <c r="IL9" t="e">
        <f>#REF!+"IbY!@Y"</f>
        <v>#REF!</v>
      </c>
      <c r="IM9" t="e">
        <f>#REF!+"IbY!@Z"</f>
        <v>#REF!</v>
      </c>
      <c r="IN9" t="e">
        <f>#REF!+"IbY!@["</f>
        <v>#REF!</v>
      </c>
      <c r="IO9" t="e">
        <f>#REF!+"IbY!@\"</f>
        <v>#REF!</v>
      </c>
      <c r="IP9" t="e">
        <f>#REF!+"IbY!@]"</f>
        <v>#REF!</v>
      </c>
      <c r="IQ9" t="e">
        <f>#REF!+"IbY!@^"</f>
        <v>#REF!</v>
      </c>
      <c r="IR9" t="e">
        <f>#REF!+"IbY!@_"</f>
        <v>#REF!</v>
      </c>
      <c r="IS9" t="e">
        <f>#REF!+"IbY!@`"</f>
        <v>#REF!</v>
      </c>
      <c r="IT9" t="e">
        <f>#REF!+"IbY!@a"</f>
        <v>#REF!</v>
      </c>
      <c r="IU9" t="e">
        <f>#REF!+"IbY!@b"</f>
        <v>#REF!</v>
      </c>
      <c r="IV9" s="2" t="e">
        <f>#REF!+"IbY!@c"</f>
        <v>#REF!</v>
      </c>
    </row>
    <row r="10" spans="1:256">
      <c r="F10" s="2" t="e">
        <f>#REF!+"IbY!@d"</f>
        <v>#REF!</v>
      </c>
      <c r="G10" s="2" t="e">
        <f>#REF!+"IbY!@e"</f>
        <v>#REF!</v>
      </c>
      <c r="H10" s="2" t="e">
        <f>#REF!+"IbY!@f"</f>
        <v>#REF!</v>
      </c>
      <c r="I10" t="e">
        <f>#REF!+"IbY!@g"</f>
        <v>#REF!</v>
      </c>
      <c r="J10" s="2" t="e">
        <f>#REF!+"IbY!@h"</f>
        <v>#REF!</v>
      </c>
      <c r="K10" s="2" t="e">
        <f>#REF!+"IbY!@i"</f>
        <v>#REF!</v>
      </c>
      <c r="L10" s="2" t="e">
        <f>#REF!+"IbY!@j"</f>
        <v>#REF!</v>
      </c>
      <c r="M10" s="2" t="e">
        <f>#REF!+"IbY!@k"</f>
        <v>#REF!</v>
      </c>
      <c r="N10" t="e">
        <f>#REF!+"IbY!@l"</f>
        <v>#REF!</v>
      </c>
      <c r="O10" s="2" t="e">
        <f>#REF!+"IbY!@m"</f>
        <v>#REF!</v>
      </c>
      <c r="P10" s="2" t="e">
        <f>#REF!+"IbY!@n"</f>
        <v>#REF!</v>
      </c>
      <c r="Q10" s="2" t="e">
        <f>#REF!+"IbY!@o"</f>
        <v>#REF!</v>
      </c>
      <c r="R10" s="2" t="e">
        <f>#REF!+"IbY!@p"</f>
        <v>#REF!</v>
      </c>
      <c r="S10" t="e">
        <f>#REF!+"IbY!@q"</f>
        <v>#REF!</v>
      </c>
      <c r="T10" s="2" t="e">
        <f>#REF!+"IbY!@r"</f>
        <v>#REF!</v>
      </c>
      <c r="U10" s="2" t="e">
        <f>#REF!+"IbY!@s"</f>
        <v>#REF!</v>
      </c>
      <c r="V10" s="2" t="e">
        <f>#REF!+"IbY!@t"</f>
        <v>#REF!</v>
      </c>
      <c r="W10" s="2" t="e">
        <f>#REF!+"IbY!@u"</f>
        <v>#REF!</v>
      </c>
      <c r="X10" t="e">
        <f>#REF!+"IbY!@v"</f>
        <v>#REF!</v>
      </c>
      <c r="Y10" s="2" t="e">
        <f>#REF!+"IbY!@w"</f>
        <v>#REF!</v>
      </c>
      <c r="Z10" s="2" t="e">
        <f>#REF!+"IbY!@x"</f>
        <v>#REF!</v>
      </c>
      <c r="AA10" s="2" t="e">
        <f>#REF!+"IbY!@y"</f>
        <v>#REF!</v>
      </c>
      <c r="AB10" s="2" t="e">
        <f>#REF!+"IbY!@z"</f>
        <v>#REF!</v>
      </c>
      <c r="AC10" t="e">
        <f>#REF!+"IbY!@{"</f>
        <v>#REF!</v>
      </c>
      <c r="AD10" s="2" t="e">
        <f>#REF!+"IbY!@|"</f>
        <v>#REF!</v>
      </c>
      <c r="AE10" s="2" t="e">
        <f>#REF!+"IbY!@}"</f>
        <v>#REF!</v>
      </c>
      <c r="AF10" s="2" t="e">
        <f>#REF!+"IbY!@~"</f>
        <v>#REF!</v>
      </c>
      <c r="AG10" s="2" t="e">
        <f>#REF!+"IbY!A#"</f>
        <v>#REF!</v>
      </c>
      <c r="AH10" t="e">
        <f>#REF!+"IbY!A$"</f>
        <v>#REF!</v>
      </c>
      <c r="AI10" s="2" t="e">
        <f>#REF!+"IbY!A%"</f>
        <v>#REF!</v>
      </c>
      <c r="AJ10" s="2" t="e">
        <f>#REF!+"IbY!A&amp;"</f>
        <v>#REF!</v>
      </c>
      <c r="AK10" s="2" t="e">
        <f>#REF!+"IbY!A'"</f>
        <v>#REF!</v>
      </c>
      <c r="AL10" s="2" t="e">
        <f>#REF!+"IbY!A("</f>
        <v>#REF!</v>
      </c>
      <c r="AM10" t="e">
        <f>#REF!+"IbY!A)"</f>
        <v>#REF!</v>
      </c>
      <c r="AN10" s="2" t="e">
        <f>#REF!+"IbY!A."</f>
        <v>#REF!</v>
      </c>
      <c r="AO10" s="2" t="e">
        <f>#REF!+"IbY!A/"</f>
        <v>#REF!</v>
      </c>
      <c r="AP10" s="2" t="e">
        <f>#REF!+"IbY!A0"</f>
        <v>#REF!</v>
      </c>
      <c r="AQ10" s="2" t="e">
        <f>#REF!+"IbY!A1"</f>
        <v>#REF!</v>
      </c>
      <c r="AR10" t="e">
        <f>#REF!+"IbY!A2"</f>
        <v>#REF!</v>
      </c>
      <c r="AS10" s="2" t="e">
        <f>#REF!+"IbY!A3"</f>
        <v>#REF!</v>
      </c>
      <c r="AT10" s="2" t="e">
        <f>#REF!+"IbY!A4"</f>
        <v>#REF!</v>
      </c>
      <c r="AU10" s="2" t="e">
        <f>#REF!+"IbY!A5"</f>
        <v>#REF!</v>
      </c>
      <c r="AV10" s="2" t="e">
        <f>#REF!+"IbY!A6"</f>
        <v>#REF!</v>
      </c>
      <c r="AW10" t="e">
        <f>#REF!+"IbY!A7"</f>
        <v>#REF!</v>
      </c>
      <c r="AX10" s="2" t="e">
        <f>#REF!+"IbY!A8"</f>
        <v>#REF!</v>
      </c>
      <c r="AY10" s="2" t="e">
        <f>#REF!+"IbY!A9"</f>
        <v>#REF!</v>
      </c>
      <c r="AZ10" s="2" t="e">
        <f>#REF!+"IbY!A:"</f>
        <v>#REF!</v>
      </c>
      <c r="BA10" s="2" t="e">
        <f>#REF!+"IbY!A;"</f>
        <v>#REF!</v>
      </c>
      <c r="BB10" t="e">
        <f>#REF!+"IbY!A&lt;"</f>
        <v>#REF!</v>
      </c>
      <c r="BC10" s="2" t="e">
        <f>#REF!+"IbY!A="</f>
        <v>#REF!</v>
      </c>
      <c r="BD10" s="2" t="e">
        <f>#REF!+"IbY!A&gt;"</f>
        <v>#REF!</v>
      </c>
      <c r="BE10" s="2" t="e">
        <f>#REF!+"IbY!A?"</f>
        <v>#REF!</v>
      </c>
      <c r="BF10" s="2" t="e">
        <f>#REF!+"IbY!A@"</f>
        <v>#REF!</v>
      </c>
      <c r="BG10" t="e">
        <f>#REF!+"IbY!AA"</f>
        <v>#REF!</v>
      </c>
      <c r="BH10" s="2" t="e">
        <f>#REF!+"IbY!AB"</f>
        <v>#REF!</v>
      </c>
      <c r="BI10" s="2" t="e">
        <f>#REF!+"IbY!AC"</f>
        <v>#REF!</v>
      </c>
      <c r="BJ10" s="2" t="e">
        <f>#REF!+"IbY!AD"</f>
        <v>#REF!</v>
      </c>
      <c r="BK10" s="2" t="e">
        <f>#REF!+"IbY!AE"</f>
        <v>#REF!</v>
      </c>
      <c r="BL10" t="e">
        <f>#REF!+"IbY!AF"</f>
        <v>#REF!</v>
      </c>
      <c r="BM10" s="2" t="e">
        <f>#REF!+"IbY!AG"</f>
        <v>#REF!</v>
      </c>
      <c r="BN10" s="2" t="e">
        <f>#REF!+"IbY!AH"</f>
        <v>#REF!</v>
      </c>
      <c r="BO10" s="2" t="e">
        <f>#REF!+"IbY!AI"</f>
        <v>#REF!</v>
      </c>
      <c r="BP10" s="2" t="e">
        <f>#REF!+"IbY!AJ"</f>
        <v>#REF!</v>
      </c>
      <c r="BQ10" t="e">
        <f>#REF!+"IbY!AK"</f>
        <v>#REF!</v>
      </c>
      <c r="BR10" s="2" t="e">
        <f>#REF!+"IbY!AL"</f>
        <v>#REF!</v>
      </c>
      <c r="BS10" s="2" t="e">
        <f>#REF!+"IbY!AM"</f>
        <v>#REF!</v>
      </c>
      <c r="BT10" s="2" t="e">
        <f>#REF!+"IbY!AN"</f>
        <v>#REF!</v>
      </c>
      <c r="BU10" s="2" t="e">
        <f>#REF!+"IbY!AO"</f>
        <v>#REF!</v>
      </c>
      <c r="BV10" t="e">
        <f>#REF!+"IbY!AP"</f>
        <v>#REF!</v>
      </c>
      <c r="BW10" s="2" t="e">
        <f>#REF!+"IbY!AQ"</f>
        <v>#REF!</v>
      </c>
      <c r="BX10" s="2" t="e">
        <f>#REF!+"IbY!AR"</f>
        <v>#REF!</v>
      </c>
      <c r="BY10" s="2" t="e">
        <f>#REF!+"IbY!AS"</f>
        <v>#REF!</v>
      </c>
      <c r="BZ10" s="2" t="e">
        <f>#REF!+"IbY!AT"</f>
        <v>#REF!</v>
      </c>
      <c r="CA10" t="e">
        <f>#REF!*"IbY!AU"</f>
        <v>#REF!</v>
      </c>
      <c r="CB10" t="e">
        <f>#REF!*"IbY!AV"</f>
        <v>#REF!</v>
      </c>
      <c r="CC10" t="e">
        <f>#REF!*"IbY!AW"</f>
        <v>#REF!</v>
      </c>
      <c r="CD10" t="e">
        <f>#REF!*"IbY!AX"</f>
        <v>#REF!</v>
      </c>
      <c r="CE10" t="e">
        <f>#REF!*"IbY!AY"</f>
        <v>#REF!</v>
      </c>
      <c r="CF10" t="e">
        <f>#REF!*"IbY!AZ"</f>
        <v>#REF!</v>
      </c>
      <c r="CG10" t="e">
        <f>#REF!*"IbY!A["</f>
        <v>#REF!</v>
      </c>
      <c r="CH10" t="e">
        <f>#REF!*"IbY!A\"</f>
        <v>#REF!</v>
      </c>
      <c r="CI10" t="e">
        <f>#REF!*"IbY!A]"</f>
        <v>#REF!</v>
      </c>
      <c r="CJ10" t="e">
        <f>#REF!*"IbY!A^"</f>
        <v>#REF!</v>
      </c>
      <c r="CK10" t="e">
        <f>#REF!*"IbY!A_"</f>
        <v>#REF!</v>
      </c>
      <c r="CL10" t="e">
        <f>#REF!*"IbY!A`"</f>
        <v>#REF!</v>
      </c>
      <c r="CM10" t="e">
        <f>#REF!*"IbY!Aa"</f>
        <v>#REF!</v>
      </c>
      <c r="CN10" t="e">
        <f>#REF!*"IbY!Ab"</f>
        <v>#REF!</v>
      </c>
      <c r="CO10" t="e">
        <f>#REF!*"IbY!Ac"</f>
        <v>#REF!</v>
      </c>
      <c r="CP10" t="e">
        <f>#REF!*"IbY!Ad"</f>
        <v>#REF!</v>
      </c>
      <c r="CQ10" t="e">
        <f>#REF!*"IbY!Ae"</f>
        <v>#REF!</v>
      </c>
      <c r="CR10" t="e">
        <f>#REF!*"IbY!Af"</f>
        <v>#REF!</v>
      </c>
      <c r="CS10" t="e">
        <f>#REF!*"IbY!Ag"</f>
        <v>#REF!</v>
      </c>
      <c r="CT10" t="e">
        <f>#REF!*"IbY!Ah"</f>
        <v>#REF!</v>
      </c>
      <c r="CU10" t="e">
        <f>#REF!*"IbY!Ai"</f>
        <v>#REF!</v>
      </c>
      <c r="CV10" t="e">
        <f>#REF!*"IbY!Aj"</f>
        <v>#REF!</v>
      </c>
      <c r="CW10" t="e">
        <f>#REF!*"IbY!Ak"</f>
        <v>#REF!</v>
      </c>
      <c r="CX10" t="e">
        <f>#REF!*"IbY!Al"</f>
        <v>#REF!</v>
      </c>
      <c r="CY10" t="e">
        <f>#REF!*"IbY!Am"</f>
        <v>#REF!</v>
      </c>
      <c r="CZ10" t="e">
        <f>#REF!*"IbY!An"</f>
        <v>#REF!</v>
      </c>
      <c r="DA10" t="e">
        <f>#REF!*"IbY!Ao"</f>
        <v>#REF!</v>
      </c>
      <c r="DB10" t="e">
        <f>#REF!*"IbY!Ap"</f>
        <v>#REF!</v>
      </c>
      <c r="DC10" t="e">
        <f>#REF!*"IbY!Aq"</f>
        <v>#REF!</v>
      </c>
      <c r="DD10" t="e">
        <f>#REF!*"IbY!Ar"</f>
        <v>#REF!</v>
      </c>
      <c r="DE10" t="e">
        <f>#REF!*"IbY!As"</f>
        <v>#REF!</v>
      </c>
      <c r="DF10" t="e">
        <f>#REF!*"IbY!At"</f>
        <v>#REF!</v>
      </c>
      <c r="DG10" t="e">
        <f>#REF!*"IbY!Au"</f>
        <v>#REF!</v>
      </c>
      <c r="DH10" t="e">
        <f>#REF!*"IbY!Av"</f>
        <v>#REF!</v>
      </c>
      <c r="DI10" t="e">
        <f>#REF!*"IbY!Aw"</f>
        <v>#REF!</v>
      </c>
      <c r="DJ10" t="e">
        <f>#REF!*"IbY!Ax"</f>
        <v>#REF!</v>
      </c>
      <c r="DK10" t="e">
        <f>#REF!*"IbY!Ay"</f>
        <v>#REF!</v>
      </c>
      <c r="DL10" t="e">
        <f>#REF!*"IbY!Az"</f>
        <v>#REF!</v>
      </c>
      <c r="DM10" t="e">
        <f>#REF!*"IbY!A{"</f>
        <v>#REF!</v>
      </c>
      <c r="DN10" t="e">
        <f>#REF!*"IbY!A|"</f>
        <v>#REF!</v>
      </c>
      <c r="DO10" t="e">
        <f>#REF!*"IbY!A}"</f>
        <v>#REF!</v>
      </c>
      <c r="DP10" t="e">
        <f>#REF!*"IbY!A~"</f>
        <v>#REF!</v>
      </c>
      <c r="DQ10" t="e">
        <f>#REF!*"IbY!B#"</f>
        <v>#REF!</v>
      </c>
      <c r="DR10" t="e">
        <f>#REF!*"IbY!B$"</f>
        <v>#REF!</v>
      </c>
      <c r="DS10" t="e">
        <f>#REF!*"IbY!B%"</f>
        <v>#REF!</v>
      </c>
      <c r="DT10" t="e">
        <f>#REF!*"IbY!B&amp;"</f>
        <v>#REF!</v>
      </c>
      <c r="DU10" t="e">
        <f>#REF!*"IbY!B'"</f>
        <v>#REF!</v>
      </c>
      <c r="DV10" t="e">
        <f>#REF!*"IbY!B("</f>
        <v>#REF!</v>
      </c>
      <c r="DW10" t="e">
        <f>#REF!*"IbY!B)"</f>
        <v>#REF!</v>
      </c>
      <c r="DX10" t="e">
        <f>#REF!*"IbY!B."</f>
        <v>#REF!</v>
      </c>
      <c r="DY10" t="e">
        <f>#REF!*"IbY!B/"</f>
        <v>#REF!</v>
      </c>
      <c r="DZ10" t="e">
        <f>#REF!*"IbY!B0"</f>
        <v>#REF!</v>
      </c>
      <c r="EA10" t="e">
        <f>#REF!*"IbY!B1"</f>
        <v>#REF!</v>
      </c>
      <c r="EB10" t="e">
        <f>#REF!*"IbY!B2"</f>
        <v>#REF!</v>
      </c>
      <c r="EC10" t="e">
        <f>#REF!*"IbY!B3"</f>
        <v>#REF!</v>
      </c>
      <c r="ED10" t="e">
        <f>#REF!*"IbY!B4"</f>
        <v>#REF!</v>
      </c>
      <c r="EE10" t="e">
        <f>#REF!*"IbY!B5"</f>
        <v>#REF!</v>
      </c>
      <c r="EF10" t="e">
        <f>#REF!*"IbY!B6"</f>
        <v>#REF!</v>
      </c>
      <c r="EG10" t="e">
        <f>#REF!*"IbY!B7"</f>
        <v>#REF!</v>
      </c>
      <c r="EH10" t="e">
        <f>#REF!*"IbY!B8"</f>
        <v>#REF!</v>
      </c>
      <c r="EI10" t="e">
        <f>#REF!*"IbY!B9"</f>
        <v>#REF!</v>
      </c>
      <c r="EJ10" t="e">
        <f>#REF!*"IbY!B:"</f>
        <v>#REF!</v>
      </c>
      <c r="EK10" t="e">
        <f>#REF!*"IbY!B;"</f>
        <v>#REF!</v>
      </c>
      <c r="EL10" t="e">
        <f>#REF!*"IbY!B&lt;"</f>
        <v>#REF!</v>
      </c>
      <c r="EM10" t="e">
        <f>#REF!*"IbY!B="</f>
        <v>#REF!</v>
      </c>
      <c r="EN10" t="e">
        <f>#REF!*"IbY!B&gt;"</f>
        <v>#REF!</v>
      </c>
      <c r="EO10" t="e">
        <f>#REF!*"IbY!B?"</f>
        <v>#REF!</v>
      </c>
      <c r="EP10" t="e">
        <f>#REF!*"IbY!B@"</f>
        <v>#REF!</v>
      </c>
      <c r="EQ10" t="e">
        <f>#REF!*"IbY!BA"</f>
        <v>#REF!</v>
      </c>
      <c r="ER10" t="e">
        <f>#REF!*"IbY!BB"</f>
        <v>#REF!</v>
      </c>
      <c r="ES10" t="e">
        <f>#REF!*"IbY!BC"</f>
        <v>#REF!</v>
      </c>
      <c r="ET10" t="e">
        <f>#REF!*"IbY!BD"</f>
        <v>#REF!</v>
      </c>
      <c r="EU10" t="e">
        <f>#REF!*"IbY!BE"</f>
        <v>#REF!</v>
      </c>
      <c r="EV10" t="e">
        <f>#REF!*"IbY!BF"</f>
        <v>#REF!</v>
      </c>
      <c r="EW10" t="e">
        <f>#REF!*"IbY!BG"</f>
        <v>#REF!</v>
      </c>
      <c r="EX10" t="e">
        <f>#REF!*"IbY!BH"</f>
        <v>#REF!</v>
      </c>
      <c r="EY10" t="e">
        <f>#REF!*"IbY!BI"</f>
        <v>#REF!</v>
      </c>
      <c r="EZ10" t="e">
        <f>#REF!*"IbY!BJ"</f>
        <v>#REF!</v>
      </c>
      <c r="FA10" t="e">
        <f>#REF!*"IbY!BK"</f>
        <v>#REF!</v>
      </c>
      <c r="FB10" t="e">
        <f>#REF!*"IbY!BL"</f>
        <v>#REF!</v>
      </c>
      <c r="FC10" t="e">
        <f>#REF!*"IbY!BM"</f>
        <v>#REF!</v>
      </c>
      <c r="FD10" t="e">
        <f>#REF!*"IbY!BN"</f>
        <v>#REF!</v>
      </c>
      <c r="FE10" t="e">
        <f>#REF!*"IbY!BO"</f>
        <v>#REF!</v>
      </c>
      <c r="FF10" t="e">
        <f>#REF!*"IbY!BP"</f>
        <v>#REF!</v>
      </c>
      <c r="FG10" t="e">
        <f>#REF!*"IbY!BQ"</f>
        <v>#REF!</v>
      </c>
      <c r="FH10" t="e">
        <f>#REF!*"IbY!BR"</f>
        <v>#REF!</v>
      </c>
      <c r="FI10" t="e">
        <f>#REF!*"IbY!BS"</f>
        <v>#REF!</v>
      </c>
      <c r="FJ10" t="e">
        <f>#REF!*"IbY!BT"</f>
        <v>#REF!</v>
      </c>
      <c r="FK10" t="e">
        <f>#REF!*"IbY!BU"</f>
        <v>#REF!</v>
      </c>
      <c r="FL10" t="e">
        <f>#REF!*"IbY!BV"</f>
        <v>#REF!</v>
      </c>
      <c r="FM10" t="e">
        <f>#REF!*"IbY!BW"</f>
        <v>#REF!</v>
      </c>
      <c r="FN10" t="e">
        <f>#REF!*"IbY!BX"</f>
        <v>#REF!</v>
      </c>
      <c r="FO10" t="e">
        <f>#REF!*"IbY!BY"</f>
        <v>#REF!</v>
      </c>
      <c r="FP10" t="e">
        <f>#REF!*"IbY!BZ"</f>
        <v>#REF!</v>
      </c>
      <c r="FQ10" t="e">
        <f>#REF!*"IbY!B["</f>
        <v>#REF!</v>
      </c>
      <c r="FR10" t="e">
        <f>#REF!*"IbY!B\"</f>
        <v>#REF!</v>
      </c>
      <c r="FS10" t="e">
        <f>#REF!*"IbY!B]"</f>
        <v>#REF!</v>
      </c>
      <c r="FT10" t="e">
        <f>#REF!*"IbY!B^"</f>
        <v>#REF!</v>
      </c>
      <c r="FU10" t="e">
        <f>#REF!*"IbY!B_"</f>
        <v>#REF!</v>
      </c>
      <c r="FV10" t="e">
        <f>#REF!*"IbY!B`"</f>
        <v>#REF!</v>
      </c>
      <c r="FW10" t="e">
        <f>#REF!*"IbY!Ba"</f>
        <v>#REF!</v>
      </c>
      <c r="FX10" t="e">
        <f>#REF!*"IbY!Bb"</f>
        <v>#REF!</v>
      </c>
      <c r="FY10" t="e">
        <f>#REF!*"IbY!Bc"</f>
        <v>#REF!</v>
      </c>
      <c r="FZ10" t="e">
        <f>#REF!*"IbY!Bd"</f>
        <v>#REF!</v>
      </c>
      <c r="GA10" t="e">
        <f>#REF!*"IbY!Be"</f>
        <v>#REF!</v>
      </c>
      <c r="GB10" t="e">
        <f>#REF!*"IbY!Bf"</f>
        <v>#REF!</v>
      </c>
      <c r="GC10" t="e">
        <f>#REF!*"IbY!Bg"</f>
        <v>#REF!</v>
      </c>
      <c r="GD10" t="e">
        <f>#REF!*"IbY!Bh"</f>
        <v>#REF!</v>
      </c>
      <c r="GE10" t="e">
        <f>#REF!*"IbY!Bi"</f>
        <v>#REF!</v>
      </c>
      <c r="GF10" t="e">
        <f>#REF!*"IbY!Bj"</f>
        <v>#REF!</v>
      </c>
      <c r="GG10" t="e">
        <f>#REF!*"IbY!Bk"</f>
        <v>#REF!</v>
      </c>
      <c r="GH10" t="e">
        <f>#REF!*"IbY!Bl"</f>
        <v>#REF!</v>
      </c>
      <c r="GI10" t="e">
        <f>#REF!*"IbY!Bm"</f>
        <v>#REF!</v>
      </c>
      <c r="GJ10" t="e">
        <f>#REF!*"IbY!Bn"</f>
        <v>#REF!</v>
      </c>
      <c r="GK10" t="e">
        <f>#REF!*"IbY!Bo"</f>
        <v>#REF!</v>
      </c>
      <c r="GL10" t="e">
        <f>#REF!*"IbY!Bp"</f>
        <v>#REF!</v>
      </c>
      <c r="GM10" t="e">
        <f>#REF!*"IbY!Bq"</f>
        <v>#REF!</v>
      </c>
      <c r="GN10" t="e">
        <f>#REF!*"IbY!Br"</f>
        <v>#REF!</v>
      </c>
      <c r="GO10" t="e">
        <f>#REF!*"IbY!Bs"</f>
        <v>#REF!</v>
      </c>
      <c r="GP10" t="e">
        <f>#REF!*"IbY!Bt"</f>
        <v>#REF!</v>
      </c>
      <c r="GQ10" t="e">
        <f>#REF!*"IbY!Bu"</f>
        <v>#REF!</v>
      </c>
      <c r="GR10" t="e">
        <f>#REF!*"IbY!Bv"</f>
        <v>#REF!</v>
      </c>
      <c r="GS10" t="e">
        <f>#REF!*"IbY!Bw"</f>
        <v>#REF!</v>
      </c>
      <c r="GT10" t="e">
        <f>#REF!*"IbY!Bx"</f>
        <v>#REF!</v>
      </c>
      <c r="GU10" t="e">
        <f>#REF!*"IbY!By"</f>
        <v>#REF!</v>
      </c>
      <c r="GV10" t="e">
        <f>#REF!*"IbY!Bz"</f>
        <v>#REF!</v>
      </c>
      <c r="GW10" t="e">
        <f>#REF!*"IbY!B{"</f>
        <v>#REF!</v>
      </c>
      <c r="GX10" t="e">
        <f>#REF!*"IbY!B|"</f>
        <v>#REF!</v>
      </c>
      <c r="GY10" t="e">
        <f>#REF!*"IbY!B}"</f>
        <v>#REF!</v>
      </c>
      <c r="GZ10" t="e">
        <f>#REF!*"IbY!B~"</f>
        <v>#REF!</v>
      </c>
      <c r="HA10" t="e">
        <f>#REF!*"IbY!C#"</f>
        <v>#REF!</v>
      </c>
      <c r="HB10" t="e">
        <f>#REF!*"IbY!C$"</f>
        <v>#REF!</v>
      </c>
      <c r="HC10" t="e">
        <f>#REF!*"IbY!C%"</f>
        <v>#REF!</v>
      </c>
      <c r="HD10" t="e">
        <f>#REF!*"IbY!C&amp;"</f>
        <v>#REF!</v>
      </c>
      <c r="HE10" t="e">
        <f>#REF!*"IbY!C'"</f>
        <v>#REF!</v>
      </c>
      <c r="HF10" t="e">
        <f>#REF!*"IbY!C("</f>
        <v>#REF!</v>
      </c>
      <c r="HG10" t="e">
        <f>#REF!*"IbY!C)"</f>
        <v>#REF!</v>
      </c>
      <c r="HH10" t="e">
        <f>#REF!*"IbY!C."</f>
        <v>#REF!</v>
      </c>
      <c r="HI10" t="e">
        <f>#REF!*"IbY!C/"</f>
        <v>#REF!</v>
      </c>
      <c r="HJ10" t="e">
        <f>#REF!*"IbY!C0"</f>
        <v>#REF!</v>
      </c>
      <c r="HK10" t="e">
        <f>#REF!*"IbY!C1"</f>
        <v>#REF!</v>
      </c>
      <c r="HL10" t="e">
        <f>#REF!*"IbY!C2"</f>
        <v>#REF!</v>
      </c>
      <c r="HM10" t="e">
        <f>#REF!*"IbY!C3"</f>
        <v>#REF!</v>
      </c>
      <c r="HN10" t="e">
        <f>#REF!*"IbY!C4"</f>
        <v>#REF!</v>
      </c>
      <c r="HO10" t="e">
        <f>#REF!*"IbY!C5"</f>
        <v>#REF!</v>
      </c>
      <c r="HP10" t="e">
        <f>#REF!*"IbY!C6"</f>
        <v>#REF!</v>
      </c>
      <c r="HQ10" t="e">
        <f>#REF!*"IbY!C7"</f>
        <v>#REF!</v>
      </c>
      <c r="HR10" t="e">
        <f>#REF!*"IbY!C8"</f>
        <v>#REF!</v>
      </c>
      <c r="HS10" t="e">
        <f>#REF!*"IbY!C9"</f>
        <v>#REF!</v>
      </c>
      <c r="HT10" t="e">
        <f>#REF!*"IbY!C:"</f>
        <v>#REF!</v>
      </c>
      <c r="HU10" t="e">
        <f>#REF!*"IbY!C;"</f>
        <v>#REF!</v>
      </c>
      <c r="HV10" t="e">
        <f>#REF!*"IbY!C&lt;"</f>
        <v>#REF!</v>
      </c>
      <c r="HW10" t="e">
        <f>#REF!*"IbY!C="</f>
        <v>#REF!</v>
      </c>
      <c r="HX10" t="e">
        <f>#REF!*"IbY!C&gt;"</f>
        <v>#REF!</v>
      </c>
      <c r="HY10" t="e">
        <f>#REF!*"IbY!C?"</f>
        <v>#REF!</v>
      </c>
      <c r="HZ10" t="e">
        <f>#REF!*"IbY!C@"</f>
        <v>#REF!</v>
      </c>
      <c r="IA10" t="e">
        <f>#REF!*"IbY!CA"</f>
        <v>#REF!</v>
      </c>
      <c r="IB10" t="e">
        <f>#REF!*"IbY!CB"</f>
        <v>#REF!</v>
      </c>
      <c r="IC10" t="e">
        <f>#REF!*"IbY!CC"</f>
        <v>#REF!</v>
      </c>
      <c r="ID10" t="e">
        <f>#REF!*"IbY!CD"</f>
        <v>#REF!</v>
      </c>
      <c r="IE10" t="e">
        <f>#REF!*"IbY!CE"</f>
        <v>#REF!</v>
      </c>
      <c r="IF10" t="e">
        <f>#REF!*"IbY!CF"</f>
        <v>#REF!</v>
      </c>
      <c r="IG10" t="e">
        <f>#REF!*"IbY!CG"</f>
        <v>#REF!</v>
      </c>
      <c r="IH10" t="e">
        <f>#REF!*"IbY!CH"</f>
        <v>#REF!</v>
      </c>
      <c r="II10" t="e">
        <f>#REF!*"IbY!CI"</f>
        <v>#REF!</v>
      </c>
      <c r="IJ10" t="e">
        <f>#REF!*"IbY!CJ"</f>
        <v>#REF!</v>
      </c>
      <c r="IK10" t="e">
        <f>#REF!*"IbY!CK"</f>
        <v>#REF!</v>
      </c>
      <c r="IL10" t="e">
        <f>#REF!*"IbY!CL"</f>
        <v>#REF!</v>
      </c>
      <c r="IM10" t="e">
        <f>#REF!*"IbY!CM"</f>
        <v>#REF!</v>
      </c>
      <c r="IN10" t="e">
        <f>#REF!*"IbY!CN"</f>
        <v>#REF!</v>
      </c>
      <c r="IO10" t="e">
        <f>#REF!*"IbY!CO"</f>
        <v>#REF!</v>
      </c>
      <c r="IP10" t="e">
        <f>#REF!-"IbY!CP"</f>
        <v>#REF!</v>
      </c>
      <c r="IQ10" t="e">
        <f>#REF!-"IbY!CQ"</f>
        <v>#REF!</v>
      </c>
      <c r="IR10" t="e">
        <f>#REF!-"IbY!CR"</f>
        <v>#REF!</v>
      </c>
      <c r="IS10" t="e">
        <f>#REF!-"IbY!CS"</f>
        <v>#REF!</v>
      </c>
      <c r="IT10" t="e">
        <f>#REF!-"IbY!CT"</f>
        <v>#REF!</v>
      </c>
      <c r="IU10" t="e">
        <f>#REF!-"IbY!CU"</f>
        <v>#REF!</v>
      </c>
      <c r="IV10" t="e">
        <f>#REF!-"IbY!CV"</f>
        <v>#REF!</v>
      </c>
    </row>
    <row r="11" spans="1:256">
      <c r="F11" t="e">
        <f>#REF!-"IbY!CW"</f>
        <v>#REF!</v>
      </c>
      <c r="G11" t="e">
        <f>#REF!-"IbY!CX"</f>
        <v>#REF!</v>
      </c>
      <c r="H11" t="e">
        <f>#REF!-"IbY!CY"</f>
        <v>#REF!</v>
      </c>
      <c r="I11" t="e">
        <f>#REF!-"IbY!CZ"</f>
        <v>#REF!</v>
      </c>
      <c r="J11" t="e">
        <f>#REF!-"IbY!C["</f>
        <v>#REF!</v>
      </c>
      <c r="K11" t="e">
        <f>#REF!-"IbY!C\"</f>
        <v>#REF!</v>
      </c>
      <c r="L11" t="e">
        <f>#REF!-"IbY!C]"</f>
        <v>#REF!</v>
      </c>
      <c r="M11" t="e">
        <f>#REF!-"IbY!C^"</f>
        <v>#REF!</v>
      </c>
      <c r="N11" t="e">
        <f>#REF!-"IbY!C_"</f>
        <v>#REF!</v>
      </c>
      <c r="O11" t="e">
        <f>#REF!-"IbY!C`"</f>
        <v>#REF!</v>
      </c>
      <c r="P11" t="e">
        <f>#REF!-"IbY!Ca"</f>
        <v>#REF!</v>
      </c>
      <c r="Q11" t="e">
        <f>#REF!-"IbY!Cb"</f>
        <v>#REF!</v>
      </c>
      <c r="R11" t="e">
        <f>#REF!-"IbY!Cc"</f>
        <v>#REF!</v>
      </c>
      <c r="S11" t="e">
        <f>#REF!-"IbY!Cd"</f>
        <v>#REF!</v>
      </c>
      <c r="T11" t="e">
        <f>#REF!-"IbY!Ce"</f>
        <v>#REF!</v>
      </c>
      <c r="U11" t="e">
        <f>#REF!-"IbY!Cf"</f>
        <v>#REF!</v>
      </c>
      <c r="V11" t="e">
        <f>#REF!-"IbY!Cg"</f>
        <v>#REF!</v>
      </c>
      <c r="W11" t="e">
        <f>#REF!-"IbY!Ch"</f>
        <v>#REF!</v>
      </c>
      <c r="X11" t="e">
        <f>#REF!-"IbY!Ci"</f>
        <v>#REF!</v>
      </c>
      <c r="Y11" t="e">
        <f>#REF!-"IbY!Cj"</f>
        <v>#REF!</v>
      </c>
      <c r="Z11" t="e">
        <f>#REF!-"IbY!Ck"</f>
        <v>#REF!</v>
      </c>
      <c r="AA11" t="e">
        <f>#REF!-"IbY!Cl"</f>
        <v>#REF!</v>
      </c>
      <c r="AB11" t="e">
        <f>#REF!-"IbY!Cm"</f>
        <v>#REF!</v>
      </c>
      <c r="AC11" t="e">
        <f>#REF!-"IbY!Cn"</f>
        <v>#REF!</v>
      </c>
      <c r="AD11" t="e">
        <f>#REF!-"IbY!Co"</f>
        <v>#REF!</v>
      </c>
      <c r="AE11" t="e">
        <f>#REF!-"IbY!Cp"</f>
        <v>#REF!</v>
      </c>
      <c r="AF11" t="e">
        <f>#REF!-"IbY!Cq"</f>
        <v>#REF!</v>
      </c>
      <c r="AG11" t="e">
        <f>#REF!-"IbY!Cr"</f>
        <v>#REF!</v>
      </c>
      <c r="AH11" t="e">
        <f>#REF!-"IbY!Cs"</f>
        <v>#REF!</v>
      </c>
      <c r="AI11" t="e">
        <f>#REF!-"IbY!Ct"</f>
        <v>#REF!</v>
      </c>
      <c r="AJ11" t="e">
        <f>#REF!-"IbY!Cu"</f>
        <v>#REF!</v>
      </c>
      <c r="AK11" t="e">
        <f>#REF!-"IbY!Cv"</f>
        <v>#REF!</v>
      </c>
      <c r="AL11" t="e">
        <f>#REF!-"IbY!Cw"</f>
        <v>#REF!</v>
      </c>
      <c r="AM11" t="e">
        <f>#REF!-"IbY!Cx"</f>
        <v>#REF!</v>
      </c>
      <c r="AN11" t="e">
        <f>#REF!-"IbY!Cy"</f>
        <v>#REF!</v>
      </c>
      <c r="AO11" t="e">
        <f>#REF!-"IbY!Cz"</f>
        <v>#REF!</v>
      </c>
      <c r="AP11" t="e">
        <f>#REF!-"IbY!C{"</f>
        <v>#REF!</v>
      </c>
      <c r="AQ11" t="e">
        <f>#REF!-"IbY!C|"</f>
        <v>#REF!</v>
      </c>
      <c r="AR11" t="e">
        <f>#REF!-"IbY!C}"</f>
        <v>#REF!</v>
      </c>
      <c r="AS11" t="e">
        <f>#REF!-"IbY!C~"</f>
        <v>#REF!</v>
      </c>
      <c r="AT11" t="e">
        <f>#REF!-"IbY!D#"</f>
        <v>#REF!</v>
      </c>
      <c r="AU11" t="e">
        <f>#REF!-"IbY!D$"</f>
        <v>#REF!</v>
      </c>
      <c r="AV11" t="e">
        <f>#REF!-"IbY!D%"</f>
        <v>#REF!</v>
      </c>
      <c r="AW11" t="e">
        <f>#REF!-"IbY!D&amp;"</f>
        <v>#REF!</v>
      </c>
      <c r="AX11" t="e">
        <f>#REF!-"IbY!D'"</f>
        <v>#REF!</v>
      </c>
      <c r="AY11" t="e">
        <f>#REF!-"IbY!D("</f>
        <v>#REF!</v>
      </c>
      <c r="AZ11" t="e">
        <f>#REF!-"IbY!D)"</f>
        <v>#REF!</v>
      </c>
      <c r="BA11" t="e">
        <f>#REF!-"IbY!D."</f>
        <v>#REF!</v>
      </c>
      <c r="BB11" t="e">
        <f>#REF!-"IbY!D/"</f>
        <v>#REF!</v>
      </c>
      <c r="BC11" t="e">
        <f>#REF!-"IbY!D0"</f>
        <v>#REF!</v>
      </c>
      <c r="BD11" t="e">
        <f>#REF!-"IbY!D1"</f>
        <v>#REF!</v>
      </c>
      <c r="BE11" t="e">
        <f>#REF!-"IbY!D2"</f>
        <v>#REF!</v>
      </c>
      <c r="BF11" t="e">
        <f>#REF!-"IbY!D3"</f>
        <v>#REF!</v>
      </c>
      <c r="BG11" t="e">
        <f>#REF!-"IbY!D4"</f>
        <v>#REF!</v>
      </c>
      <c r="BH11" t="e">
        <f>#REF!-"IbY!D5"</f>
        <v>#REF!</v>
      </c>
      <c r="BI11" t="e">
        <f>#REF!-"IbY!D6"</f>
        <v>#REF!</v>
      </c>
      <c r="BJ11" t="e">
        <f>#REF!-"IbY!D7"</f>
        <v>#REF!</v>
      </c>
      <c r="BK11" t="e">
        <f>#REF!-"IbY!D8"</f>
        <v>#REF!</v>
      </c>
      <c r="BL11" t="e">
        <f>#REF!-"IbY!D9"</f>
        <v>#REF!</v>
      </c>
      <c r="BM11" t="e">
        <f>#REF!-"IbY!D:"</f>
        <v>#REF!</v>
      </c>
      <c r="BN11" t="e">
        <f>#REF!-"IbY!D;"</f>
        <v>#REF!</v>
      </c>
      <c r="BO11" t="e">
        <f>#REF!-"IbY!D&lt;"</f>
        <v>#REF!</v>
      </c>
      <c r="BP11" t="e">
        <f>#REF!-"IbY!D="</f>
        <v>#REF!</v>
      </c>
      <c r="BQ11" t="e">
        <f>#REF!-"IbY!D&gt;"</f>
        <v>#REF!</v>
      </c>
      <c r="BR11" t="e">
        <f>#REF!-"IbY!D?"</f>
        <v>#REF!</v>
      </c>
      <c r="BS11" t="e">
        <f>#REF!-"IbY!D@"</f>
        <v>#REF!</v>
      </c>
      <c r="BT11" t="e">
        <f>#REF!-"IbY!DA"</f>
        <v>#REF!</v>
      </c>
      <c r="BU11" t="e">
        <f>#REF!-"IbY!DB"</f>
        <v>#REF!</v>
      </c>
      <c r="BV11" t="e">
        <f>#REF!-"IbY!DC"</f>
        <v>#REF!</v>
      </c>
      <c r="BW11" t="e">
        <f>#REF!-"IbY!DD"</f>
        <v>#REF!</v>
      </c>
      <c r="BX11" t="e">
        <f>#REF!-"IbY!DE"</f>
        <v>#REF!</v>
      </c>
      <c r="BY11" t="e">
        <f>#REF!-"IbY!DF"</f>
        <v>#REF!</v>
      </c>
      <c r="BZ11" t="e">
        <f>#REF!-"IbY!DG"</f>
        <v>#REF!</v>
      </c>
      <c r="CA11" t="e">
        <f>#REF!-"IbY!DH"</f>
        <v>#REF!</v>
      </c>
      <c r="CB11" t="e">
        <f>#REF!-"IbY!DI"</f>
        <v>#REF!</v>
      </c>
      <c r="CC11" t="e">
        <f>#REF!-"IbY!DJ"</f>
        <v>#REF!</v>
      </c>
      <c r="CD11" t="e">
        <f>#REF!-"IbY!DK"</f>
        <v>#REF!</v>
      </c>
      <c r="CE11" t="e">
        <f>#REF!-"IbY!DL"</f>
        <v>#REF!</v>
      </c>
      <c r="CF11" t="e">
        <f>#REF!-"IbY!DM"</f>
        <v>#REF!</v>
      </c>
      <c r="CG11" t="e">
        <f>#REF!-"IbY!DN"</f>
        <v>#REF!</v>
      </c>
      <c r="CH11" t="e">
        <f>#REF!-"IbY!DO"</f>
        <v>#REF!</v>
      </c>
      <c r="CI11" t="e">
        <f>#REF!-"IbY!DP"</f>
        <v>#REF!</v>
      </c>
      <c r="CJ11" t="e">
        <f>#REF!-"IbY!DQ"</f>
        <v>#REF!</v>
      </c>
      <c r="CK11" t="e">
        <f>#REF!-"IbY!DR"</f>
        <v>#REF!</v>
      </c>
      <c r="CL11" t="e">
        <f>#REF!-"IbY!DS"</f>
        <v>#REF!</v>
      </c>
      <c r="CM11" t="e">
        <f>#REF!-"IbY!DT"</f>
        <v>#REF!</v>
      </c>
      <c r="CN11" t="e">
        <f>#REF!-"IbY!DU"</f>
        <v>#REF!</v>
      </c>
      <c r="CO11" t="e">
        <f>#REF!-"IbY!DV"</f>
        <v>#REF!</v>
      </c>
      <c r="CP11" t="e">
        <f>#REF!-"IbY!DW"</f>
        <v>#REF!</v>
      </c>
      <c r="CQ11" t="e">
        <f>#REF!-"IbY!DX"</f>
        <v>#REF!</v>
      </c>
      <c r="CR11" t="e">
        <f>#REF!-"IbY!DY"</f>
        <v>#REF!</v>
      </c>
      <c r="CS11" t="e">
        <f>#REF!-"IbY!DZ"</f>
        <v>#REF!</v>
      </c>
      <c r="CT11" t="e">
        <f>#REF!-"IbY!D["</f>
        <v>#REF!</v>
      </c>
      <c r="CU11" t="e">
        <f>#REF!-"IbY!D\"</f>
        <v>#REF!</v>
      </c>
      <c r="CV11" t="e">
        <f>#REF!-"IbY!D]"</f>
        <v>#REF!</v>
      </c>
      <c r="CW11" t="e">
        <f>#REF!-"IbY!D^"</f>
        <v>#REF!</v>
      </c>
      <c r="CX11" t="e">
        <f>#REF!-"IbY!D_"</f>
        <v>#REF!</v>
      </c>
      <c r="CY11" t="e">
        <f>#REF!-"IbY!D`"</f>
        <v>#REF!</v>
      </c>
      <c r="CZ11" t="e">
        <f>#REF!-"IbY!Da"</f>
        <v>#REF!</v>
      </c>
      <c r="DA11" t="e">
        <f>#REF!-"IbY!Db"</f>
        <v>#REF!</v>
      </c>
      <c r="DB11" t="e">
        <f>#REF!-"IbY!Dc"</f>
        <v>#REF!</v>
      </c>
      <c r="DC11" t="e">
        <f>#REF!-"IbY!Dd"</f>
        <v>#REF!</v>
      </c>
      <c r="DD11" t="e">
        <f>#REF!-"IbY!De"</f>
        <v>#REF!</v>
      </c>
      <c r="DE11" t="e">
        <f>#REF!-"IbY!Df"</f>
        <v>#REF!</v>
      </c>
      <c r="DF11" t="e">
        <f>#REF!-"IbY!Dg"</f>
        <v>#REF!</v>
      </c>
      <c r="DG11" t="e">
        <f>#REF!-"IbY!Dh"</f>
        <v>#REF!</v>
      </c>
      <c r="DH11" t="e">
        <f>#REF!-"IbY!Di"</f>
        <v>#REF!</v>
      </c>
      <c r="DI11" t="e">
        <f>#REF!-"IbY!Dj"</f>
        <v>#REF!</v>
      </c>
      <c r="DJ11" t="e">
        <f>#REF!-"IbY!Dk"</f>
        <v>#REF!</v>
      </c>
      <c r="DK11" t="e">
        <f>#REF!-"IbY!Dl"</f>
        <v>#REF!</v>
      </c>
      <c r="DL11" t="e">
        <f>#REF!-"IbY!Dm"</f>
        <v>#REF!</v>
      </c>
      <c r="DM11" t="e">
        <f>#REF!-"IbY!Dn"</f>
        <v>#REF!</v>
      </c>
      <c r="DN11" t="e">
        <f>#REF!-"IbY!Do"</f>
        <v>#REF!</v>
      </c>
      <c r="DO11" t="e">
        <f>#REF!-"IbY!Dp"</f>
        <v>#REF!</v>
      </c>
      <c r="DP11" t="e">
        <f>#REF!-"IbY!Dq"</f>
        <v>#REF!</v>
      </c>
      <c r="DQ11" t="e">
        <f>#REF!-"IbY!Dr"</f>
        <v>#REF!</v>
      </c>
      <c r="DR11" t="e">
        <f>#REF!-"IbY!Ds"</f>
        <v>#REF!</v>
      </c>
      <c r="DS11" t="e">
        <f>#REF!-"IbY!Dt"</f>
        <v>#REF!</v>
      </c>
      <c r="DT11" t="e">
        <f>#REF!-"IbY!Du"</f>
        <v>#REF!</v>
      </c>
      <c r="DU11" t="e">
        <f>#REF!-"IbY!Dv"</f>
        <v>#REF!</v>
      </c>
      <c r="DV11" t="e">
        <f>#REF!-"IbY!Dw"</f>
        <v>#REF!</v>
      </c>
      <c r="DW11" t="e">
        <f>#REF!-"IbY!Dx"</f>
        <v>#REF!</v>
      </c>
      <c r="DX11" t="e">
        <f>#REF!-"IbY!Dy"</f>
        <v>#REF!</v>
      </c>
      <c r="DY11" t="e">
        <f>#REF!-"IbY!Dz"</f>
        <v>#REF!</v>
      </c>
      <c r="DZ11" t="e">
        <f>#REF!-"IbY!D{"</f>
        <v>#REF!</v>
      </c>
      <c r="EA11" t="e">
        <f>#REF!-"IbY!D|"</f>
        <v>#REF!</v>
      </c>
      <c r="EB11" t="e">
        <f>#REF!-"IbY!D}"</f>
        <v>#REF!</v>
      </c>
      <c r="EC11" t="e">
        <f>#REF!-"IbY!D~"</f>
        <v>#REF!</v>
      </c>
      <c r="ED11" t="e">
        <f>#REF!-"IbY!E#"</f>
        <v>#REF!</v>
      </c>
      <c r="EE11" t="e">
        <f>#REF!-"IbY!E$"</f>
        <v>#REF!</v>
      </c>
      <c r="EF11" t="e">
        <f>#REF!-"IbY!E%"</f>
        <v>#REF!</v>
      </c>
      <c r="EG11" t="e">
        <f>#REF!-"IbY!E&amp;"</f>
        <v>#REF!</v>
      </c>
      <c r="EH11" t="e">
        <f>#REF!-"IbY!E'"</f>
        <v>#REF!</v>
      </c>
      <c r="EI11" t="e">
        <f>#REF!-"IbY!E("</f>
        <v>#REF!</v>
      </c>
      <c r="EJ11" t="e">
        <f>#REF!-"IbY!E)"</f>
        <v>#REF!</v>
      </c>
      <c r="EK11" t="e">
        <f>#REF!-"IbY!E."</f>
        <v>#REF!</v>
      </c>
      <c r="EL11" t="e">
        <f>#REF!-"IbY!E/"</f>
        <v>#REF!</v>
      </c>
      <c r="EM11" t="e">
        <f>#REF!-"IbY!E0"</f>
        <v>#REF!</v>
      </c>
      <c r="EN11" t="e">
        <f>#REF!-"IbY!E1"</f>
        <v>#REF!</v>
      </c>
      <c r="EO11" t="e">
        <f>#REF!-"IbY!E2"</f>
        <v>#REF!</v>
      </c>
      <c r="EP11" t="e">
        <f>#REF!-"IbY!E3"</f>
        <v>#REF!</v>
      </c>
      <c r="EQ11" t="e">
        <f>#REF!-"IbY!E4"</f>
        <v>#REF!</v>
      </c>
      <c r="ER11" t="e">
        <f>#REF!-"IbY!E5"</f>
        <v>#REF!</v>
      </c>
      <c r="ES11" t="e">
        <f>#REF!-"IbY!E6"</f>
        <v>#REF!</v>
      </c>
      <c r="ET11" t="e">
        <f>#REF!-"IbY!E7"</f>
        <v>#REF!</v>
      </c>
      <c r="EU11" t="e">
        <f>#REF!-"IbY!E8"</f>
        <v>#REF!</v>
      </c>
      <c r="EV11" t="e">
        <f>#REF!-"IbY!E9"</f>
        <v>#REF!</v>
      </c>
      <c r="EW11" t="e">
        <f>#REF!-"IbY!E:"</f>
        <v>#REF!</v>
      </c>
      <c r="EX11" t="e">
        <f>#REF!-"IbY!E;"</f>
        <v>#REF!</v>
      </c>
      <c r="EY11" t="e">
        <f>#REF!-"IbY!E&lt;"</f>
        <v>#REF!</v>
      </c>
      <c r="EZ11" t="e">
        <f>#REF!-"IbY!E="</f>
        <v>#REF!</v>
      </c>
      <c r="FA11" t="e">
        <f>#REF!-"IbY!E&gt;"</f>
        <v>#REF!</v>
      </c>
      <c r="FB11" t="e">
        <f>#REF!-"IbY!E?"</f>
        <v>#REF!</v>
      </c>
      <c r="FC11" t="e">
        <f>#REF!-"IbY!E@"</f>
        <v>#REF!</v>
      </c>
      <c r="FD11" t="e">
        <f>#REF!-"IbY!EA"</f>
        <v>#REF!</v>
      </c>
      <c r="FE11" t="e">
        <f>#REF!-"IbY!EB"</f>
        <v>#REF!</v>
      </c>
      <c r="FF11" t="e">
        <f>#REF!-"IbY!EC"</f>
        <v>#REF!</v>
      </c>
      <c r="FG11" t="e">
        <f>#REF!-"IbY!ED"</f>
        <v>#REF!</v>
      </c>
      <c r="FH11" t="e">
        <f>#REF!-"IbY!EE"</f>
        <v>#REF!</v>
      </c>
      <c r="FI11" t="e">
        <f>#REF!-"IbY!EF"</f>
        <v>#REF!</v>
      </c>
      <c r="FJ11" t="e">
        <f>#REF!-"IbY!EG"</f>
        <v>#REF!</v>
      </c>
      <c r="FK11" t="e">
        <f>#REF!-"IbY!EH"</f>
        <v>#REF!</v>
      </c>
      <c r="FL11" t="e">
        <f>#REF!-"IbY!EI"</f>
        <v>#REF!</v>
      </c>
      <c r="FM11" t="e">
        <f>#REF!-"IbY!EJ"</f>
        <v>#REF!</v>
      </c>
      <c r="FN11" t="e">
        <f>#REF!-"IbY!EK"</f>
        <v>#REF!</v>
      </c>
      <c r="FO11" t="e">
        <f>#REF!-"IbY!EL"</f>
        <v>#REF!</v>
      </c>
      <c r="FP11" t="e">
        <f>#REF!-"IbY!EM"</f>
        <v>#REF!</v>
      </c>
      <c r="FQ11" t="e">
        <f>#REF!-"IbY!EN"</f>
        <v>#REF!</v>
      </c>
      <c r="FR11" t="e">
        <f>#REF!-"IbY!EO"</f>
        <v>#REF!</v>
      </c>
      <c r="FS11" t="e">
        <f>#REF!-"IbY!EP"</f>
        <v>#REF!</v>
      </c>
      <c r="FT11" t="e">
        <f>#REF!-"IbY!EQ"</f>
        <v>#REF!</v>
      </c>
      <c r="FU11" t="e">
        <f>#REF!-"IbY!ER"</f>
        <v>#REF!</v>
      </c>
      <c r="FV11" t="e">
        <f>#REF!-"IbY!ES"</f>
        <v>#REF!</v>
      </c>
      <c r="FW11" t="e">
        <f>#REF!-"IbY!ET"</f>
        <v>#REF!</v>
      </c>
      <c r="FX11" t="e">
        <f>#REF!-"IbY!EU"</f>
        <v>#REF!</v>
      </c>
      <c r="FY11" t="e">
        <f>#REF!-"IbY!EV"</f>
        <v>#REF!</v>
      </c>
      <c r="FZ11" t="e">
        <f>#REF!-"IbY!EW"</f>
        <v>#REF!</v>
      </c>
      <c r="GA11" t="e">
        <f>#REF!-"IbY!EX"</f>
        <v>#REF!</v>
      </c>
      <c r="GB11" t="e">
        <f>#REF!-"IbY!EY"</f>
        <v>#REF!</v>
      </c>
      <c r="GC11" t="e">
        <f>#REF!-"IbY!EZ"</f>
        <v>#REF!</v>
      </c>
      <c r="GD11" t="e">
        <f>#REF!-"IbY!E["</f>
        <v>#REF!</v>
      </c>
      <c r="GE11" t="e">
        <f>#REF!-"IbY!E\"</f>
        <v>#REF!</v>
      </c>
      <c r="GF11" t="e">
        <f>#REF!-"IbY!E]"</f>
        <v>#REF!</v>
      </c>
      <c r="GG11" t="e">
        <f>#REF!-"IbY!E^"</f>
        <v>#REF!</v>
      </c>
      <c r="GH11" t="e">
        <f>#REF!-"IbY!E_"</f>
        <v>#REF!</v>
      </c>
      <c r="GI11" t="e">
        <f>#REF!-"IbY!E`"</f>
        <v>#REF!</v>
      </c>
      <c r="GJ11" t="e">
        <f>#REF!-"IbY!Ea"</f>
        <v>#REF!</v>
      </c>
      <c r="GK11" t="e">
        <f>#REF!-"IbY!Eb"</f>
        <v>#REF!</v>
      </c>
      <c r="GL11" t="e">
        <f>#REF!-"IbY!Ec"</f>
        <v>#REF!</v>
      </c>
      <c r="GM11" t="e">
        <f>#REF!-"IbY!Ed"</f>
        <v>#REF!</v>
      </c>
      <c r="GN11" t="e">
        <f>#REF!-"IbY!Ee"</f>
        <v>#REF!</v>
      </c>
      <c r="GO11" t="e">
        <f>#REF!-"IbY!Ef"</f>
        <v>#REF!</v>
      </c>
      <c r="GP11" t="e">
        <f>#REF!-"IbY!Eg"</f>
        <v>#REF!</v>
      </c>
      <c r="GQ11" t="e">
        <f>#REF!-"IbY!Eh"</f>
        <v>#REF!</v>
      </c>
      <c r="GR11" t="e">
        <f>#REF!-"IbY!Ei"</f>
        <v>#REF!</v>
      </c>
      <c r="GS11" t="e">
        <f>#REF!-"IbY!Ej"</f>
        <v>#REF!</v>
      </c>
      <c r="GT11" t="e">
        <f>#REF!-"IbY!Ek"</f>
        <v>#REF!</v>
      </c>
      <c r="GU11" t="e">
        <f>#REF!-"IbY!El"</f>
        <v>#REF!</v>
      </c>
      <c r="GV11" t="e">
        <f>#REF!-"IbY!Em"</f>
        <v>#REF!</v>
      </c>
      <c r="GW11" t="e">
        <f>#REF!-"IbY!En"</f>
        <v>#REF!</v>
      </c>
      <c r="GX11" t="e">
        <f>#REF!-"IbY!Eo"</f>
        <v>#REF!</v>
      </c>
      <c r="GY11" t="e">
        <f>#REF!-"IbY!Ep"</f>
        <v>#REF!</v>
      </c>
      <c r="GZ11" t="e">
        <f>#REF!-"IbY!Eq"</f>
        <v>#REF!</v>
      </c>
      <c r="HA11" t="e">
        <f>#REF!-"IbY!Er"</f>
        <v>#REF!</v>
      </c>
      <c r="HB11" t="e">
        <f>#REF!-"IbY!Es"</f>
        <v>#REF!</v>
      </c>
      <c r="HC11" t="e">
        <f>#REF!-"IbY!Et"</f>
        <v>#REF!</v>
      </c>
      <c r="HD11" t="e">
        <f>#REF!-"IbY!Eu"</f>
        <v>#REF!</v>
      </c>
      <c r="HE11" t="e">
        <f>#REF!-"IbY!Ev"</f>
        <v>#REF!</v>
      </c>
      <c r="HF11" t="e">
        <f>#REF!-"IbY!Ew"</f>
        <v>#REF!</v>
      </c>
      <c r="HG11" t="e">
        <f>#REF!-"IbY!Ex"</f>
        <v>#REF!</v>
      </c>
      <c r="HH11" t="e">
        <f>#REF!-"IbY!Ey"</f>
        <v>#REF!</v>
      </c>
      <c r="HI11" t="e">
        <f>#REF!-"IbY!Ez"</f>
        <v>#REF!</v>
      </c>
      <c r="HJ11" t="e">
        <f>#REF!-"IbY!E{"</f>
        <v>#REF!</v>
      </c>
      <c r="HK11" t="e">
        <f>#REF!-"IbY!E|"</f>
        <v>#REF!</v>
      </c>
      <c r="HL11" t="e">
        <f>#REF!-"IbY!E}"</f>
        <v>#REF!</v>
      </c>
      <c r="HM11" t="e">
        <f>#REF!-"IbY!E~"</f>
        <v>#REF!</v>
      </c>
      <c r="HN11" t="e">
        <f>#REF!+"IbY!F#"</f>
        <v>#REF!</v>
      </c>
      <c r="HO11" t="e">
        <f>#REF!+"IbY!F$"</f>
        <v>#REF!</v>
      </c>
      <c r="HP11" t="e">
        <f>#REF!+"IbY!F%"</f>
        <v>#REF!</v>
      </c>
      <c r="HQ11" t="e">
        <f>#REF!+"IbY!F&amp;"</f>
        <v>#REF!</v>
      </c>
      <c r="HR11" t="e">
        <f>#REF!+"IbY!F'"</f>
        <v>#REF!</v>
      </c>
      <c r="HS11" t="e">
        <f>#REF!+"IbY!F("</f>
        <v>#REF!</v>
      </c>
      <c r="HT11" t="e">
        <f>#REF!+"IbY!F)"</f>
        <v>#REF!</v>
      </c>
      <c r="HU11" t="e">
        <f>#REF!+"IbY!F."</f>
        <v>#REF!</v>
      </c>
      <c r="HV11" t="e">
        <f>#REF!+"IbY!F/"</f>
        <v>#REF!</v>
      </c>
      <c r="HW11" t="e">
        <f>#REF!+"IbY!F0"</f>
        <v>#REF!</v>
      </c>
      <c r="HX11" t="e">
        <f>#REF!+"IbY!F1"</f>
        <v>#REF!</v>
      </c>
      <c r="HY11" t="e">
        <f>#REF!+"IbY!F2"</f>
        <v>#REF!</v>
      </c>
      <c r="HZ11" t="e">
        <f>#REF!+"IbY!F3"</f>
        <v>#REF!</v>
      </c>
      <c r="IA11" t="e">
        <f>#REF!+"IbY!F4"</f>
        <v>#REF!</v>
      </c>
      <c r="IB11" s="2" t="e">
        <f>#REF!+"IbY!F5"</f>
        <v>#REF!</v>
      </c>
      <c r="IC11" s="2" t="e">
        <f>#REF!+"IbY!F6"</f>
        <v>#REF!</v>
      </c>
      <c r="ID11" t="e">
        <f>#REF!+"IbY!F7"</f>
        <v>#REF!</v>
      </c>
      <c r="IE11" t="e">
        <f>#REF!+"IbY!F8"</f>
        <v>#REF!</v>
      </c>
      <c r="IF11" s="2" t="e">
        <f>#REF!+"IbY!F9"</f>
        <v>#REF!</v>
      </c>
      <c r="IG11" s="2" t="e">
        <f>#REF!+"IbY!F:"</f>
        <v>#REF!</v>
      </c>
      <c r="IH11" t="e">
        <f>#REF!+"IbY!F;"</f>
        <v>#REF!</v>
      </c>
      <c r="II11" t="e">
        <f>#REF!+"IbY!F&lt;"</f>
        <v>#REF!</v>
      </c>
      <c r="IJ11" s="2" t="e">
        <f>#REF!+"IbY!F="</f>
        <v>#REF!</v>
      </c>
      <c r="IK11" s="2" t="e">
        <f>#REF!+"IbY!F&gt;"</f>
        <v>#REF!</v>
      </c>
      <c r="IL11" t="e">
        <f>#REF!+"IbY!F?"</f>
        <v>#REF!</v>
      </c>
      <c r="IM11" t="e">
        <f>#REF!+"IbY!F@"</f>
        <v>#REF!</v>
      </c>
      <c r="IN11" s="2" t="e">
        <f>#REF!+"IbY!FA"</f>
        <v>#REF!</v>
      </c>
      <c r="IO11" s="2" t="e">
        <f>#REF!+"IbY!FB"</f>
        <v>#REF!</v>
      </c>
      <c r="IP11" t="e">
        <f>#REF!+"IbY!FC"</f>
        <v>#REF!</v>
      </c>
      <c r="IQ11" t="e">
        <f>#REF!+"IbY!FD"</f>
        <v>#REF!</v>
      </c>
      <c r="IR11" s="2" t="e">
        <f>#REF!+"IbY!FE"</f>
        <v>#REF!</v>
      </c>
      <c r="IS11" s="2" t="e">
        <f>#REF!+"IbY!FF"</f>
        <v>#REF!</v>
      </c>
      <c r="IT11" t="e">
        <f>#REF!+"IbY!FG"</f>
        <v>#REF!</v>
      </c>
      <c r="IU11" t="e">
        <f>#REF!+"IbY!FH"</f>
        <v>#REF!</v>
      </c>
      <c r="IV11" s="2" t="e">
        <f>#REF!+"IbY!FI"</f>
        <v>#REF!</v>
      </c>
    </row>
    <row r="12" spans="1:256">
      <c r="F12" s="2" t="e">
        <f>#REF!+"IbY!FJ"</f>
        <v>#REF!</v>
      </c>
      <c r="G12" t="e">
        <f>#REF!+"IbY!FK"</f>
        <v>#REF!</v>
      </c>
      <c r="H12" t="e">
        <f>#REF!+"IbY!FL"</f>
        <v>#REF!</v>
      </c>
      <c r="I12" s="2" t="e">
        <f>#REF!+"IbY!FM"</f>
        <v>#REF!</v>
      </c>
      <c r="J12" s="2" t="e">
        <f>#REF!+"IbY!FN"</f>
        <v>#REF!</v>
      </c>
      <c r="K12" t="e">
        <f>#REF!+"IbY!FO"</f>
        <v>#REF!</v>
      </c>
      <c r="L12" t="e">
        <f>#REF!+"IbY!FP"</f>
        <v>#REF!</v>
      </c>
      <c r="M12" s="2" t="e">
        <f>#REF!+"IbY!FQ"</f>
        <v>#REF!</v>
      </c>
      <c r="N12" s="2" t="e">
        <f>#REF!+"IbY!FR"</f>
        <v>#REF!</v>
      </c>
      <c r="O12" t="e">
        <f>#REF!+"IbY!FS"</f>
        <v>#REF!</v>
      </c>
      <c r="P12" t="e">
        <f>#REF!+"IbY!FT"</f>
        <v>#REF!</v>
      </c>
      <c r="Q12" s="2" t="e">
        <f>#REF!+"IbY!FU"</f>
        <v>#REF!</v>
      </c>
      <c r="R12" s="2" t="e">
        <f>#REF!+"IbY!FV"</f>
        <v>#REF!</v>
      </c>
      <c r="S12" t="e">
        <f>#REF!+"IbY!FW"</f>
        <v>#REF!</v>
      </c>
      <c r="T12" t="e">
        <f>#REF!+"IbY!FX"</f>
        <v>#REF!</v>
      </c>
      <c r="U12" s="2" t="e">
        <f>#REF!+"IbY!FY"</f>
        <v>#REF!</v>
      </c>
      <c r="V12" s="2" t="e">
        <f>#REF!+"IbY!FZ"</f>
        <v>#REF!</v>
      </c>
      <c r="W12" t="e">
        <f>#REF!+"IbY!F["</f>
        <v>#REF!</v>
      </c>
      <c r="X12" t="e">
        <f>#REF!+"IbY!F\"</f>
        <v>#REF!</v>
      </c>
      <c r="Y12" s="2" t="e">
        <f>#REF!+"IbY!F]"</f>
        <v>#REF!</v>
      </c>
      <c r="Z12" s="2" t="e">
        <f>#REF!+"IbY!F^"</f>
        <v>#REF!</v>
      </c>
      <c r="AA12" t="e">
        <f>#REF!+"IbY!F_"</f>
        <v>#REF!</v>
      </c>
      <c r="AB12" t="e">
        <f>#REF!+"IbY!F`"</f>
        <v>#REF!</v>
      </c>
      <c r="AC12" s="2" t="e">
        <f>#REF!+"IbY!Fa"</f>
        <v>#REF!</v>
      </c>
      <c r="AD12" s="2" t="e">
        <f>#REF!+"IbY!Fb"</f>
        <v>#REF!</v>
      </c>
      <c r="AE12" t="e">
        <f>#REF!+"IbY!Fc"</f>
        <v>#REF!</v>
      </c>
      <c r="AF12" t="e">
        <f>#REF!+"IbY!Fd"</f>
        <v>#REF!</v>
      </c>
      <c r="AG12" s="2" t="e">
        <f>#REF!+"IbY!Fe"</f>
        <v>#REF!</v>
      </c>
      <c r="AH12" s="2" t="e">
        <f>#REF!+"IbY!Ff"</f>
        <v>#REF!</v>
      </c>
      <c r="AI12" t="e">
        <f>#REF!+"IbY!Fg"</f>
        <v>#REF!</v>
      </c>
      <c r="AJ12" t="e">
        <f>#REF!+"IbY!Fh"</f>
        <v>#REF!</v>
      </c>
      <c r="AK12" s="2" t="e">
        <f>#REF!+"IbY!Fi"</f>
        <v>#REF!</v>
      </c>
      <c r="AL12" s="2" t="e">
        <f>#REF!+"IbY!Fj"</f>
        <v>#REF!</v>
      </c>
      <c r="AM12" t="e">
        <f>#REF!+"IbY!Fk"</f>
        <v>#REF!</v>
      </c>
      <c r="AN12" t="e">
        <f>#REF!+"IbY!Fl"</f>
        <v>#REF!</v>
      </c>
      <c r="AO12" s="2" t="e">
        <f>#REF!+"IbY!Fm"</f>
        <v>#REF!</v>
      </c>
      <c r="AP12" s="2" t="e">
        <f>#REF!+"IbY!Fn"</f>
        <v>#REF!</v>
      </c>
      <c r="AQ12" t="e">
        <f>#REF!+"IbY!Fo"</f>
        <v>#REF!</v>
      </c>
      <c r="AR12" t="e">
        <f>#REF!+"IbY!Fp"</f>
        <v>#REF!</v>
      </c>
      <c r="AS12" t="e">
        <f>#REF!+"IbY!Fq"</f>
        <v>#REF!</v>
      </c>
      <c r="AT12" t="e">
        <f>#REF!+"IbY!Fr"</f>
        <v>#REF!</v>
      </c>
      <c r="AU12" t="e">
        <f>#REF!+"IbY!Fs"</f>
        <v>#REF!</v>
      </c>
      <c r="AV12" t="e">
        <f>#REF!+"IbY!Ft"</f>
        <v>#REF!</v>
      </c>
      <c r="AW12" t="e">
        <f>#REF!+"IbY!Fu"</f>
        <v>#REF!</v>
      </c>
      <c r="AX12" t="e">
        <f>#REF!+"IbY!Fv"</f>
        <v>#REF!</v>
      </c>
      <c r="AY12" t="e">
        <f>#REF!+"IbY!Fw"</f>
        <v>#REF!</v>
      </c>
      <c r="AZ12" t="e">
        <f>#REF!+"IbY!Fx"</f>
        <v>#REF!</v>
      </c>
      <c r="BA12" t="e">
        <f>#REF!+"IbY!Fy"</f>
        <v>#REF!</v>
      </c>
      <c r="BB12" t="e">
        <f>#REF!+"IbY!Fz"</f>
        <v>#REF!</v>
      </c>
      <c r="BC12" t="e">
        <f>#REF!+"IbY!F{"</f>
        <v>#REF!</v>
      </c>
      <c r="BD12" t="e">
        <f>#REF!+"IbY!F|"</f>
        <v>#REF!</v>
      </c>
      <c r="BE12" t="e">
        <f>#REF!+"IbY!F}"</f>
        <v>#REF!</v>
      </c>
      <c r="BF12" t="e">
        <f>#REF!+"IbY!F~"</f>
        <v>#REF!</v>
      </c>
      <c r="BG12" t="e">
        <f>#REF!+"IbY!G#"</f>
        <v>#REF!</v>
      </c>
      <c r="BH12" t="e">
        <f>#REF!+"IbY!G$"</f>
        <v>#REF!</v>
      </c>
      <c r="BI12" t="e">
        <f>#REF!+"IbY!G%"</f>
        <v>#REF!</v>
      </c>
      <c r="BJ12" t="e">
        <f>#REF!+"IbY!G&amp;"</f>
        <v>#REF!</v>
      </c>
      <c r="BK12" t="e">
        <f>#REF!+"IbY!G'"</f>
        <v>#REF!</v>
      </c>
      <c r="BL12" t="e">
        <f>#REF!+"IbY!G("</f>
        <v>#REF!</v>
      </c>
      <c r="BM12" t="e">
        <f>#REF!+"IbY!G)"</f>
        <v>#REF!</v>
      </c>
      <c r="BN12" t="e">
        <f>#REF!+"IbY!G."</f>
        <v>#REF!</v>
      </c>
      <c r="BO12" t="e">
        <f>#REF!+"IbY!G/"</f>
        <v>#REF!</v>
      </c>
      <c r="BP12" t="e">
        <f>#REF!+"IbY!G0"</f>
        <v>#REF!</v>
      </c>
      <c r="BQ12" t="e">
        <f>#REF!+"IbY!G1"</f>
        <v>#REF!</v>
      </c>
      <c r="BR12" t="e">
        <f>#REF!+"IbY!G2"</f>
        <v>#REF!</v>
      </c>
      <c r="BS12" t="e">
        <f>#REF!+"IbY!G3"</f>
        <v>#REF!</v>
      </c>
      <c r="BT12" t="e">
        <f>#REF!+"IbY!G4"</f>
        <v>#REF!</v>
      </c>
      <c r="BU12" t="e">
        <f>#REF!+"IbY!G5"</f>
        <v>#REF!</v>
      </c>
      <c r="BV12" t="e">
        <f>#REF!+"IbY!G6"</f>
        <v>#REF!</v>
      </c>
      <c r="BW12" t="e">
        <f>#REF!+"IbY!G7"</f>
        <v>#REF!</v>
      </c>
      <c r="BX12" t="e">
        <f>#REF!+"IbY!G8"</f>
        <v>#REF!</v>
      </c>
      <c r="BY12" t="e">
        <f>#REF!+"IbY!G9"</f>
        <v>#REF!</v>
      </c>
      <c r="BZ12" t="e">
        <f>#REF!+"IbY!G:"</f>
        <v>#REF!</v>
      </c>
      <c r="CA12" t="e">
        <f>#REF!+"IbY!G;"</f>
        <v>#REF!</v>
      </c>
      <c r="CB12" t="e">
        <f>#REF!+"IbY!G&lt;"</f>
        <v>#REF!</v>
      </c>
      <c r="CC12" t="e">
        <f>#REF!+"IbY!G="</f>
        <v>#REF!</v>
      </c>
      <c r="CD12" t="e">
        <f>#REF!+"IbY!G&gt;"</f>
        <v>#REF!</v>
      </c>
      <c r="CE12" t="e">
        <f>#REF!+"IbY!G?"</f>
        <v>#REF!</v>
      </c>
      <c r="CF12" t="e">
        <f>#REF!+"IbY!G@"</f>
        <v>#REF!</v>
      </c>
      <c r="CG12" t="e">
        <f>#REF!+"IbY!GA"</f>
        <v>#REF!</v>
      </c>
      <c r="CH12" t="e">
        <f>#REF!+"IbY!GB"</f>
        <v>#REF!</v>
      </c>
      <c r="CI12" t="e">
        <f>#REF!+"IbY!GC"</f>
        <v>#REF!</v>
      </c>
      <c r="CJ12" t="e">
        <f>#REF!+"IbY!GD"</f>
        <v>#REF!</v>
      </c>
      <c r="CK12" t="e">
        <f>#REF!+"IbY!GE"</f>
        <v>#REF!</v>
      </c>
      <c r="CL12" t="e">
        <f>#REF!+"IbY!GF"</f>
        <v>#REF!</v>
      </c>
      <c r="CM12" t="e">
        <f>#REF!+"IbY!GG"</f>
        <v>#REF!</v>
      </c>
      <c r="CN12" t="e">
        <f>#REF!+"IbY!GH"</f>
        <v>#REF!</v>
      </c>
      <c r="CO12" t="e">
        <f>#REF!+"IbY!GI"</f>
        <v>#REF!</v>
      </c>
      <c r="CP12" t="e">
        <f>#REF!+"IbY!GJ"</f>
        <v>#REF!</v>
      </c>
      <c r="CQ12" t="e">
        <f>#REF!+"IbY!GK"</f>
        <v>#REF!</v>
      </c>
      <c r="CR12" t="e">
        <f>#REF!+"IbY!GL"</f>
        <v>#REF!</v>
      </c>
      <c r="CS12" t="e">
        <f>#REF!+"IbY!GM"</f>
        <v>#REF!</v>
      </c>
      <c r="CT12" t="e">
        <f>#REF!+"IbY!GN"</f>
        <v>#REF!</v>
      </c>
      <c r="CU12" t="e">
        <f>#REF!+"IbY!GO"</f>
        <v>#REF!</v>
      </c>
      <c r="CV12" t="e">
        <f>#REF!+"IbY!GP"</f>
        <v>#REF!</v>
      </c>
      <c r="CW12" t="e">
        <f>#REF!+"IbY!GQ"</f>
        <v>#REF!</v>
      </c>
      <c r="CX12" t="e">
        <f>#REF!+"IbY!GR"</f>
        <v>#REF!</v>
      </c>
      <c r="CY12" t="e">
        <f>#REF!+"IbY!GS"</f>
        <v>#REF!</v>
      </c>
      <c r="CZ12" t="e">
        <f>#REF!+"IbY!GT"</f>
        <v>#REF!</v>
      </c>
      <c r="DA12" t="e">
        <f>#REF!+"IbY!GU"</f>
        <v>#REF!</v>
      </c>
      <c r="DB12" t="e">
        <f>#REF!+"IbY!GV"</f>
        <v>#REF!</v>
      </c>
      <c r="DC12" t="e">
        <f>#REF!+"IbY!GW"</f>
        <v>#REF!</v>
      </c>
      <c r="DD12" t="e">
        <f>#REF!+"IbY!GX"</f>
        <v>#REF!</v>
      </c>
      <c r="DE12" t="e">
        <f>#REF!+"IbY!GY"</f>
        <v>#REF!</v>
      </c>
      <c r="DF12" t="e">
        <f>#REF!+"IbY!GZ"</f>
        <v>#REF!</v>
      </c>
      <c r="DG12" t="e">
        <f>#REF!+"IbY!G["</f>
        <v>#REF!</v>
      </c>
      <c r="DH12" t="e">
        <f>#REF!+"IbY!G\"</f>
        <v>#REF!</v>
      </c>
      <c r="DI12" t="e">
        <f>#REF!+"IbY!G]"</f>
        <v>#REF!</v>
      </c>
      <c r="DJ12" t="e">
        <f>#REF!+"IbY!G^"</f>
        <v>#REF!</v>
      </c>
      <c r="DK12" t="e">
        <f>#REF!+"IbY!G_"</f>
        <v>#REF!</v>
      </c>
      <c r="DL12" t="e">
        <f>#REF!+"IbY!G`"</f>
        <v>#REF!</v>
      </c>
      <c r="DM12" t="e">
        <f>#REF!+"IbY!Ga"</f>
        <v>#REF!</v>
      </c>
      <c r="DN12" t="e">
        <f>#REF!+"IbY!Gb"</f>
        <v>#REF!</v>
      </c>
      <c r="DO12" t="e">
        <f>#REF!+"IbY!Gc"</f>
        <v>#REF!</v>
      </c>
      <c r="DP12" t="e">
        <f>#REF!+"IbY!Gd"</f>
        <v>#REF!</v>
      </c>
      <c r="DQ12" t="e">
        <f>#REF!+"IbY!Ge"</f>
        <v>#REF!</v>
      </c>
      <c r="DR12" t="e">
        <f>#REF!+"IbY!Gf"</f>
        <v>#REF!</v>
      </c>
      <c r="DS12" t="e">
        <f>#REF!+"IbY!Gg"</f>
        <v>#REF!</v>
      </c>
      <c r="DT12" t="e">
        <f>#REF!+"IbY!Gh"</f>
        <v>#REF!</v>
      </c>
      <c r="DU12" t="e">
        <f>#REF!+"IbY!Gi"</f>
        <v>#REF!</v>
      </c>
      <c r="DV12" t="e">
        <f>#REF!+"IbY!Gj"</f>
        <v>#REF!</v>
      </c>
      <c r="DW12" t="e">
        <f>#REF!+"IbY!Gk"</f>
        <v>#REF!</v>
      </c>
      <c r="DX12" t="e">
        <f>#REF!+"IbY!Gl"</f>
        <v>#REF!</v>
      </c>
      <c r="DY12" t="e">
        <f>#REF!+"IbY!Gm"</f>
        <v>#REF!</v>
      </c>
      <c r="DZ12" t="e">
        <f>#REF!+"IbY!Gn"</f>
        <v>#REF!</v>
      </c>
      <c r="EA12" t="e">
        <f>#REF!+"IbY!Go"</f>
        <v>#REF!</v>
      </c>
      <c r="EB12" t="e">
        <f>#REF!+"IbY!Gp"</f>
        <v>#REF!</v>
      </c>
      <c r="EC12" t="e">
        <f>#REF!+"IbY!Gq"</f>
        <v>#REF!</v>
      </c>
      <c r="ED12" t="e">
        <f>#REF!+"IbY!Gr"</f>
        <v>#REF!</v>
      </c>
      <c r="EE12" t="e">
        <f>#REF!+"IbY!Gs"</f>
        <v>#REF!</v>
      </c>
      <c r="EF12" t="e">
        <f>#REF!+"IbY!Gt"</f>
        <v>#REF!</v>
      </c>
      <c r="EG12" t="e">
        <f>#REF!+"IbY!Gu"</f>
        <v>#REF!</v>
      </c>
      <c r="EH12" t="e">
        <f>#REF!+"IbY!Gv"</f>
        <v>#REF!</v>
      </c>
      <c r="EI12" t="e">
        <f>#REF!+"IbY!Gw"</f>
        <v>#REF!</v>
      </c>
      <c r="EJ12" t="e">
        <f>#REF!+"IbY!Gx"</f>
        <v>#REF!</v>
      </c>
      <c r="EK12" t="e">
        <f>#REF!+"IbY!Gy"</f>
        <v>#REF!</v>
      </c>
      <c r="EL12" t="e">
        <f>#REF!+"IbY!Gz"</f>
        <v>#REF!</v>
      </c>
      <c r="EM12" t="e">
        <f>#REF!+"IbY!G{"</f>
        <v>#REF!</v>
      </c>
      <c r="EN12" t="e">
        <f>#REF!+"IbY!G|"</f>
        <v>#REF!</v>
      </c>
      <c r="EO12" t="e">
        <f>#REF!+"IbY!G}"</f>
        <v>#REF!</v>
      </c>
      <c r="EP12" t="e">
        <f>#REF!+"IbY!G~"</f>
        <v>#REF!</v>
      </c>
      <c r="EQ12" t="e">
        <f>#REF!+"IbY!H#"</f>
        <v>#REF!</v>
      </c>
      <c r="ER12" t="e">
        <f>#REF!+"IbY!H$"</f>
        <v>#REF!</v>
      </c>
      <c r="ES12" t="e">
        <f>#REF!+"IbY!H%"</f>
        <v>#REF!</v>
      </c>
      <c r="ET12" t="e">
        <f>#REF!+"IbY!H&amp;"</f>
        <v>#REF!</v>
      </c>
      <c r="EU12" t="e">
        <f>#REF!+"IbY!H'"</f>
        <v>#REF!</v>
      </c>
      <c r="EV12" t="e">
        <f>#REF!+"IbY!H("</f>
        <v>#REF!</v>
      </c>
      <c r="EW12" t="e">
        <f>#REF!+"IbY!H)"</f>
        <v>#REF!</v>
      </c>
      <c r="EX12" t="e">
        <f>#REF!+"IbY!H."</f>
        <v>#REF!</v>
      </c>
      <c r="EY12" t="e">
        <f>#REF!+"IbY!H/"</f>
        <v>#REF!</v>
      </c>
      <c r="EZ12" t="e">
        <f>#REF!+"IbY!H0"</f>
        <v>#REF!</v>
      </c>
      <c r="FA12" t="e">
        <f>#REF!+"IbY!H1"</f>
        <v>#REF!</v>
      </c>
      <c r="FB12" t="e">
        <f>#REF!+"IbY!H2"</f>
        <v>#REF!</v>
      </c>
      <c r="FC12" t="e">
        <f>#REF!+"IbY!H3"</f>
        <v>#REF!</v>
      </c>
      <c r="FD12" t="e">
        <f>#REF!+"IbY!H4"</f>
        <v>#REF!</v>
      </c>
      <c r="FE12" t="e">
        <f>#REF!+"IbY!H5"</f>
        <v>#REF!</v>
      </c>
      <c r="FF12" t="e">
        <f>#REF!+"IbY!H6"</f>
        <v>#REF!</v>
      </c>
      <c r="FG12" t="e">
        <f>#REF!+"IbY!H7"</f>
        <v>#REF!</v>
      </c>
      <c r="FH12" t="e">
        <f>#REF!+"IbY!H8"</f>
        <v>#REF!</v>
      </c>
      <c r="FI12" t="e">
        <f>#REF!+"IbY!H9"</f>
        <v>#REF!</v>
      </c>
      <c r="FJ12" t="e">
        <f>#REF!+"IbY!H:"</f>
        <v>#REF!</v>
      </c>
      <c r="FK12" t="e">
        <f>#REF!+"IbY!H;"</f>
        <v>#REF!</v>
      </c>
      <c r="FL12" t="e">
        <f>#REF!+"IbY!H&lt;"</f>
        <v>#REF!</v>
      </c>
      <c r="FM12" t="e">
        <f>#REF!+"IbY!H="</f>
        <v>#REF!</v>
      </c>
      <c r="FN12" t="e">
        <f>#REF!+"IbY!H&gt;"</f>
        <v>#REF!</v>
      </c>
      <c r="FO12" t="e">
        <f>#REF!+"IbY!H?"</f>
        <v>#REF!</v>
      </c>
      <c r="FP12" t="e">
        <f>#REF!+"IbY!H@"</f>
        <v>#REF!</v>
      </c>
      <c r="FQ12" t="e">
        <f>#REF!+"IbY!HA"</f>
        <v>#REF!</v>
      </c>
      <c r="FR12" t="e">
        <f>#REF!+"IbY!HB"</f>
        <v>#REF!</v>
      </c>
      <c r="FS12" t="e">
        <f>#REF!+"IbY!HC"</f>
        <v>#REF!</v>
      </c>
      <c r="FT12" t="e">
        <f>#REF!+"IbY!HD"</f>
        <v>#REF!</v>
      </c>
      <c r="FU12" t="e">
        <f>#REF!+"IbY!HE"</f>
        <v>#REF!</v>
      </c>
      <c r="FV12" t="e">
        <f>#REF!+"IbY!HF"</f>
        <v>#REF!</v>
      </c>
      <c r="FW12" t="e">
        <f>#REF!+"IbY!HG"</f>
        <v>#REF!</v>
      </c>
      <c r="FX12" t="e">
        <f>#REF!+"IbY!HH"</f>
        <v>#REF!</v>
      </c>
      <c r="FY12" t="e">
        <f>#REF!+"IbY!HI"</f>
        <v>#REF!</v>
      </c>
      <c r="FZ12" t="e">
        <f>#REF!+"IbY!HJ"</f>
        <v>#REF!</v>
      </c>
      <c r="GA12" t="e">
        <f>#REF!+"IbY!HK"</f>
        <v>#REF!</v>
      </c>
      <c r="GB12" t="e">
        <f>#REF!+"IbY!HL"</f>
        <v>#REF!</v>
      </c>
      <c r="GC12" t="e">
        <f>#REF!+"IbY!HM"</f>
        <v>#REF!</v>
      </c>
      <c r="GD12" t="e">
        <f>#REF!+"IbY!HN"</f>
        <v>#REF!</v>
      </c>
      <c r="GE12" t="e">
        <f>#REF!+"IbY!HO"</f>
        <v>#REF!</v>
      </c>
      <c r="GF12" t="e">
        <f>#REF!+"IbY!HP"</f>
        <v>#REF!</v>
      </c>
      <c r="GG12" t="e">
        <f>#REF!+"IbY!HQ"</f>
        <v>#REF!</v>
      </c>
      <c r="GH12" t="e">
        <f>#REF!+"IbY!HR"</f>
        <v>#REF!</v>
      </c>
      <c r="GI12" t="e">
        <f>#REF!+"IbY!HS"</f>
        <v>#REF!</v>
      </c>
      <c r="GJ12" t="e">
        <f>#REF!+"IbY!HT"</f>
        <v>#REF!</v>
      </c>
      <c r="GK12" t="e">
        <f>#REF!+"IbY!HU"</f>
        <v>#REF!</v>
      </c>
      <c r="GL12" t="e">
        <f>#REF!+"IbY!HV"</f>
        <v>#REF!</v>
      </c>
      <c r="GM12" t="e">
        <f>#REF!+"IbY!HW"</f>
        <v>#REF!</v>
      </c>
      <c r="GN12" t="e">
        <f>#REF!+"IbY!HX"</f>
        <v>#REF!</v>
      </c>
      <c r="GO12" t="e">
        <f>#REF!+"IbY!HY"</f>
        <v>#REF!</v>
      </c>
      <c r="GP12" t="e">
        <f>#REF!+"IbY!HZ"</f>
        <v>#REF!</v>
      </c>
      <c r="GQ12" t="e">
        <f>#REF!+"IbY!H["</f>
        <v>#REF!</v>
      </c>
      <c r="GR12" t="e">
        <f>#REF!+"IbY!H\"</f>
        <v>#REF!</v>
      </c>
      <c r="GS12" t="e">
        <f>#REF!+"IbY!H]"</f>
        <v>#REF!</v>
      </c>
      <c r="GT12" t="e">
        <f>#REF!+"IbY!H^"</f>
        <v>#REF!</v>
      </c>
      <c r="GU12" t="e">
        <f>#REF!+"IbY!H_"</f>
        <v>#REF!</v>
      </c>
      <c r="GV12" t="e">
        <f>#REF!+"IbY!H`"</f>
        <v>#REF!</v>
      </c>
      <c r="GW12" t="e">
        <f>#REF!*"IbY!Ha"</f>
        <v>#REF!</v>
      </c>
      <c r="GX12" t="e">
        <f>#REF!*"IbY!Hb"</f>
        <v>#REF!</v>
      </c>
      <c r="GY12" t="e">
        <f>#REF!*"IbY!Hc"</f>
        <v>#REF!</v>
      </c>
      <c r="GZ12" t="e">
        <f>#REF!*"IbY!Hd"</f>
        <v>#REF!</v>
      </c>
      <c r="HA12" t="e">
        <f>'отчет по РУ'!D1+"IbY!He"</f>
        <v>#VALUE!</v>
      </c>
      <c r="HB12" t="e">
        <f>'отчет по РУ'!E1+"IbY!Hf"</f>
        <v>#VALUE!</v>
      </c>
      <c r="HC12" t="e">
        <f>'отчет по РУ'!F1+"IbY!Hg"</f>
        <v>#VALUE!</v>
      </c>
      <c r="HD12" t="e">
        <f>'отчет по РУ'!G1+"IbY!Hh"</f>
        <v>#VALUE!</v>
      </c>
      <c r="HE12" t="e">
        <f>'отчет по РУ'!B2+"IbY!Hi"</f>
        <v>#VALUE!</v>
      </c>
      <c r="HF12" t="e">
        <f>'отчет по РУ'!C2+"IbY!Hj"</f>
        <v>#VALUE!</v>
      </c>
      <c r="HG12" t="e">
        <f>'отчет по РУ'!F2+"IbY!Hk"</f>
        <v>#VALUE!</v>
      </c>
      <c r="HH12" t="e">
        <f>'отчет по РУ'!G2+"IbY!Hl"</f>
        <v>#VALUE!</v>
      </c>
      <c r="HI12" t="e">
        <f>'отчет по РУ'!C3+"IbY!Hm"</f>
        <v>#VALUE!</v>
      </c>
      <c r="HJ12" t="e">
        <f>'отчет по РУ'!F3+"IbY!Hn"</f>
        <v>#VALUE!</v>
      </c>
      <c r="HK12" t="e">
        <f>'отчет по РУ'!G3+"IbY!Ho"</f>
        <v>#VALUE!</v>
      </c>
      <c r="HL12" t="e">
        <f>'отчет по РУ'!#REF!+"IbY!Hp"</f>
        <v>#REF!</v>
      </c>
      <c r="HM12" t="e">
        <f>'отчет по РУ'!C6+"IbY!Hq"</f>
        <v>#VALUE!</v>
      </c>
      <c r="HN12" t="e">
        <f>'отчет по РУ'!G6+"IbY!Hr"</f>
        <v>#VALUE!</v>
      </c>
      <c r="HO12" t="e">
        <f>'отчет по РУ'!H6+"IbY!Hs"</f>
        <v>#VALUE!</v>
      </c>
      <c r="HP12" t="e">
        <f>'отчет по РУ'!B7+"IbY!Ht"</f>
        <v>#VALUE!</v>
      </c>
      <c r="HQ12" t="e">
        <f>'отчет по РУ'!C7+"IbY!Hu"</f>
        <v>#VALUE!</v>
      </c>
      <c r="HR12" t="e">
        <f>'отчет по РУ'!F7+"IbY!Hv"</f>
        <v>#VALUE!</v>
      </c>
      <c r="HS12" t="e">
        <f>'отчет по РУ'!G7+"IbY!Hw"</f>
        <v>#VALUE!</v>
      </c>
      <c r="HT12" s="2" t="e">
        <f>'отчет по РУ'!F8+"IbY!Hx"</f>
        <v>#VALUE!</v>
      </c>
      <c r="HU12" s="2" t="e">
        <f>'отчет по РУ'!G8+"IbY!Hy"</f>
        <v>#VALUE!</v>
      </c>
      <c r="HV12" s="2" t="e">
        <f>'отчет по РУ'!F9+"IbY!Hz"</f>
        <v>#VALUE!</v>
      </c>
      <c r="HW12" s="2" t="e">
        <f>'отчет по РУ'!G9+"IbY!H{"</f>
        <v>#VALUE!</v>
      </c>
      <c r="HX12" s="2" t="e">
        <f>'отчет по РУ'!F10+"IbY!H|"</f>
        <v>#VALUE!</v>
      </c>
      <c r="HY12" s="2" t="e">
        <f>'отчет по РУ'!G10+"IbY!H}"</f>
        <v>#VALUE!</v>
      </c>
      <c r="HZ12" s="2" t="e">
        <f>'отчет по РУ'!F11+"IbY!H~"</f>
        <v>#VALUE!</v>
      </c>
      <c r="IA12" s="2" t="e">
        <f>'отчет по РУ'!G11+"IbY!I#"</f>
        <v>#VALUE!</v>
      </c>
      <c r="IB12" s="2" t="e">
        <f>'отчет по РУ'!F12+"IbY!I$"</f>
        <v>#VALUE!</v>
      </c>
      <c r="IC12" s="2" t="e">
        <f>'отчет по РУ'!G12+"IbY!I%"</f>
        <v>#VALUE!</v>
      </c>
      <c r="ID12" s="2" t="e">
        <f>'отчет по РУ'!F13+"IbY!I&amp;"</f>
        <v>#VALUE!</v>
      </c>
      <c r="IE12" s="2" t="e">
        <f>'отчет по РУ'!G13+"IbY!I'"</f>
        <v>#VALUE!</v>
      </c>
      <c r="IF12" s="2" t="e">
        <f>'отчет по РУ'!F14+"IbY!I("</f>
        <v>#VALUE!</v>
      </c>
      <c r="IG12" s="2" t="e">
        <f>'отчет по РУ'!G14+"IbY!I)"</f>
        <v>#VALUE!</v>
      </c>
      <c r="IH12" s="2" t="e">
        <f>'отчет по РУ'!F15+"IbY!I."</f>
        <v>#VALUE!</v>
      </c>
      <c r="II12" s="2" t="e">
        <f>'отчет по РУ'!G15+"IbY!I/"</f>
        <v>#VALUE!</v>
      </c>
      <c r="IJ12" s="2" t="e">
        <f>'отчет по РУ'!F16+"IbY!I0"</f>
        <v>#VALUE!</v>
      </c>
      <c r="IK12" s="2" t="e">
        <f>'отчет по РУ'!G16+"IbY!I1"</f>
        <v>#VALUE!</v>
      </c>
      <c r="IL12" s="2" t="e">
        <f>'отчет по РУ'!F17+"IbY!I2"</f>
        <v>#VALUE!</v>
      </c>
      <c r="IM12" s="2" t="e">
        <f>'отчет по РУ'!G17+"IbY!I3"</f>
        <v>#VALUE!</v>
      </c>
      <c r="IN12" s="2" t="e">
        <f>'отчет по РУ'!F18+"IbY!I4"</f>
        <v>#VALUE!</v>
      </c>
      <c r="IO12" s="2" t="e">
        <f>'отчет по РУ'!G18+"IbY!I5"</f>
        <v>#VALUE!</v>
      </c>
      <c r="IP12" s="2" t="e">
        <f>'отчет по РУ'!F19+"IbY!I6"</f>
        <v>#VALUE!</v>
      </c>
      <c r="IQ12" s="2" t="e">
        <f>'отчет по РУ'!G19+"IbY!I7"</f>
        <v>#VALUE!</v>
      </c>
      <c r="IR12" s="2" t="e">
        <f>'отчет по РУ'!#REF!+"IbY!I8"</f>
        <v>#REF!</v>
      </c>
      <c r="IS12" s="2" t="e">
        <f>'отчет по РУ'!#REF!+"IbY!I9"</f>
        <v>#REF!</v>
      </c>
      <c r="IT12" s="2" t="e">
        <f>'отчет по РУ'!F20+"IbY!I:"</f>
        <v>#VALUE!</v>
      </c>
      <c r="IU12" s="2" t="e">
        <f>'отчет по РУ'!G20+"IbY!I;"</f>
        <v>#VALUE!</v>
      </c>
      <c r="IV12" s="2" t="e">
        <f>'отчет по РУ'!F21+"IbY!I&lt;"</f>
        <v>#VALUE!</v>
      </c>
    </row>
    <row r="13" spans="1:256">
      <c r="F13" s="2" t="e">
        <f>'отчет по РУ'!G21+"IbY!I="</f>
        <v>#VALUE!</v>
      </c>
      <c r="G13" t="e">
        <f>'отчет по РУ'!B:B*"IbY!I&gt;"</f>
        <v>#VALUE!</v>
      </c>
      <c r="H13" t="e">
        <f>'отчет по РУ'!C:C*"IbY!I?"</f>
        <v>#VALUE!</v>
      </c>
      <c r="I13" t="e">
        <f>'отчет по РУ'!F:F*"IbY!I@"</f>
        <v>#VALUE!</v>
      </c>
      <c r="J13" t="e">
        <f>'отчет по РУ'!G:G*"IbY!IA"</f>
        <v>#VALUE!</v>
      </c>
      <c r="K13" t="e">
        <f>#REF!+"IbY!IB"</f>
        <v>#REF!</v>
      </c>
      <c r="L13" t="e">
        <f>#REF!+"IbY!IC"</f>
        <v>#REF!</v>
      </c>
      <c r="M13" t="e">
        <f>#REF!+"IbY!ID"</f>
        <v>#REF!</v>
      </c>
      <c r="N13" t="e">
        <f>#REF!+"IbY!IE"</f>
        <v>#REF!</v>
      </c>
      <c r="O13" t="e">
        <f>#REF!+"IbY!IF"</f>
        <v>#REF!</v>
      </c>
      <c r="P13" t="e">
        <f>#REF!+"IbY!IG"</f>
        <v>#REF!</v>
      </c>
      <c r="Q13" t="e">
        <f>#REF!+"IbY!IH"</f>
        <v>#REF!</v>
      </c>
      <c r="R13" t="e">
        <f>#REF!+"IbY!II"</f>
        <v>#REF!</v>
      </c>
      <c r="S13" t="e">
        <f>#REF!+"IbY!IJ"</f>
        <v>#REF!</v>
      </c>
      <c r="T13" t="e">
        <f>#REF!+"IbY!IK"</f>
        <v>#REF!</v>
      </c>
      <c r="U13" t="e">
        <f>#REF!+"IbY!IL"</f>
        <v>#REF!</v>
      </c>
      <c r="V13" t="e">
        <f>#REF!+"IbY!IM"</f>
        <v>#REF!</v>
      </c>
      <c r="W13" t="e">
        <f>#REF!+"IbY!IN"</f>
        <v>#REF!</v>
      </c>
      <c r="X13" t="e">
        <f>#REF!+"IbY!IO"</f>
        <v>#REF!</v>
      </c>
      <c r="Y13" t="e">
        <f>#REF!+"IbY!IP"</f>
        <v>#REF!</v>
      </c>
      <c r="Z13" t="e">
        <f>#REF!+"IbY!IQ"</f>
        <v>#REF!</v>
      </c>
      <c r="AA13" t="e">
        <f>#REF!+"IbY!IR"</f>
        <v>#REF!</v>
      </c>
      <c r="AB13" t="e">
        <f>#REF!+"IbY!IS"</f>
        <v>#REF!</v>
      </c>
      <c r="AC13" t="e">
        <f>#REF!+"IbY!IT"</f>
        <v>#REF!</v>
      </c>
      <c r="AD13" t="e">
        <f>#REF!+"IbY!IU"</f>
        <v>#REF!</v>
      </c>
      <c r="AE13" t="e">
        <f>#REF!+"IbY!IV"</f>
        <v>#REF!</v>
      </c>
      <c r="AF13" t="e">
        <f>#REF!+"IbY!IW"</f>
        <v>#REF!</v>
      </c>
      <c r="AG13" t="e">
        <f>#REF!+"IbY!IX"</f>
        <v>#REF!</v>
      </c>
      <c r="AH13" t="e">
        <f>#REF!+"IbY!IY"</f>
        <v>#REF!</v>
      </c>
      <c r="AI13" t="e">
        <f>#REF!+"IbY!IZ"</f>
        <v>#REF!</v>
      </c>
      <c r="AJ13" t="e">
        <f>#REF!+"IbY!I["</f>
        <v>#REF!</v>
      </c>
      <c r="AK13" s="2" t="e">
        <f>#REF!+"IbY!I\"</f>
        <v>#REF!</v>
      </c>
      <c r="AL13" s="2" t="e">
        <f>#REF!+"IbY!I]"</f>
        <v>#REF!</v>
      </c>
      <c r="AM13" t="e">
        <f>#REF!+"IbY!I^"</f>
        <v>#REF!</v>
      </c>
      <c r="AN13" t="e">
        <f>#REF!+"IbY!I_"</f>
        <v>#REF!</v>
      </c>
      <c r="AO13" s="2" t="e">
        <f>#REF!+"IbY!I`"</f>
        <v>#REF!</v>
      </c>
      <c r="AP13" s="2" t="e">
        <f>#REF!+"IbY!Ia"</f>
        <v>#REF!</v>
      </c>
      <c r="AQ13" t="e">
        <f>#REF!+"IbY!Ib"</f>
        <v>#REF!</v>
      </c>
      <c r="AR13" t="e">
        <f>#REF!+"IbY!Ic"</f>
        <v>#REF!</v>
      </c>
      <c r="AS13" s="2" t="e">
        <f>#REF!+"IbY!Id"</f>
        <v>#REF!</v>
      </c>
      <c r="AT13" s="2" t="e">
        <f>#REF!+"IbY!Ie"</f>
        <v>#REF!</v>
      </c>
      <c r="AU13" t="e">
        <f>#REF!+"IbY!If"</f>
        <v>#REF!</v>
      </c>
      <c r="AV13" t="e">
        <f>#REF!+"IbY!Ig"</f>
        <v>#REF!</v>
      </c>
      <c r="AW13" s="2" t="e">
        <f>#REF!+"IbY!Ih"</f>
        <v>#REF!</v>
      </c>
      <c r="AX13" s="2" t="e">
        <f>#REF!+"IbY!Ii"</f>
        <v>#REF!</v>
      </c>
      <c r="AY13" t="e">
        <f>#REF!+"IbY!Ij"</f>
        <v>#REF!</v>
      </c>
      <c r="AZ13" t="e">
        <f>#REF!+"IbY!Ik"</f>
        <v>#REF!</v>
      </c>
      <c r="BA13" s="2" t="e">
        <f>#REF!+"IbY!Il"</f>
        <v>#REF!</v>
      </c>
      <c r="BB13" s="2" t="e">
        <f>#REF!+"IbY!Im"</f>
        <v>#REF!</v>
      </c>
      <c r="BC13" t="e">
        <f>#REF!+"IbY!In"</f>
        <v>#REF!</v>
      </c>
      <c r="BD13" t="e">
        <f>#REF!+"IbY!Io"</f>
        <v>#REF!</v>
      </c>
      <c r="BE13" s="2" t="e">
        <f>#REF!+"IbY!Ip"</f>
        <v>#REF!</v>
      </c>
      <c r="BF13" s="2" t="e">
        <f>#REF!+"IbY!Iq"</f>
        <v>#REF!</v>
      </c>
      <c r="BG13" t="e">
        <f>#REF!+"IbY!Ir"</f>
        <v>#REF!</v>
      </c>
      <c r="BH13" t="e">
        <f>#REF!+"IbY!Is"</f>
        <v>#REF!</v>
      </c>
      <c r="BI13" s="2" t="e">
        <f>#REF!+"IbY!It"</f>
        <v>#REF!</v>
      </c>
      <c r="BJ13" s="2" t="e">
        <f>#REF!+"IbY!Iu"</f>
        <v>#REF!</v>
      </c>
      <c r="BK13" t="e">
        <f>#REF!+"IbY!Iv"</f>
        <v>#REF!</v>
      </c>
      <c r="BL13" t="e">
        <f>#REF!+"IbY!Iw"</f>
        <v>#REF!</v>
      </c>
      <c r="BM13" s="2" t="e">
        <f>#REF!+"IbY!Ix"</f>
        <v>#REF!</v>
      </c>
      <c r="BN13" s="2" t="e">
        <f>#REF!+"IbY!Iy"</f>
        <v>#REF!</v>
      </c>
      <c r="BO13" t="e">
        <f>#REF!+"IbY!Iz"</f>
        <v>#REF!</v>
      </c>
      <c r="BP13" t="e">
        <f>#REF!+"IbY!I{"</f>
        <v>#REF!</v>
      </c>
      <c r="BQ13" s="2" t="e">
        <f>#REF!+"IbY!I|"</f>
        <v>#REF!</v>
      </c>
      <c r="BR13" s="2" t="e">
        <f>#REF!+"IbY!I}"</f>
        <v>#REF!</v>
      </c>
      <c r="BS13" t="e">
        <f>#REF!+"IbY!I~"</f>
        <v>#REF!</v>
      </c>
      <c r="BT13" t="e">
        <f>#REF!+"IbY!J#"</f>
        <v>#REF!</v>
      </c>
      <c r="BU13" s="2" t="e">
        <f>#REF!+"IbY!J$"</f>
        <v>#REF!</v>
      </c>
      <c r="BV13" s="2" t="e">
        <f>#REF!+"IbY!J%"</f>
        <v>#REF!</v>
      </c>
      <c r="BW13" t="e">
        <f>#REF!+"IbY!J&amp;"</f>
        <v>#REF!</v>
      </c>
      <c r="BX13" t="e">
        <f>#REF!+"IbY!J'"</f>
        <v>#REF!</v>
      </c>
      <c r="BY13" s="2" t="e">
        <f>#REF!+"IbY!J("</f>
        <v>#REF!</v>
      </c>
      <c r="BZ13" s="2" t="e">
        <f>#REF!+"IbY!J)"</f>
        <v>#REF!</v>
      </c>
      <c r="CA13" t="e">
        <f>#REF!+"IbY!J."</f>
        <v>#REF!</v>
      </c>
      <c r="CB13" t="e">
        <f>#REF!+"IbY!J/"</f>
        <v>#REF!</v>
      </c>
      <c r="CC13" s="2" t="e">
        <f>#REF!+"IbY!J0"</f>
        <v>#REF!</v>
      </c>
      <c r="CD13" s="2" t="e">
        <f>#REF!+"IbY!J1"</f>
        <v>#REF!</v>
      </c>
      <c r="CE13" t="e">
        <f>#REF!+"IbY!J2"</f>
        <v>#REF!</v>
      </c>
      <c r="CF13" t="e">
        <f>#REF!+"IbY!J3"</f>
        <v>#REF!</v>
      </c>
      <c r="CG13" s="2" t="e">
        <f>#REF!+"IbY!J4"</f>
        <v>#REF!</v>
      </c>
      <c r="CH13" s="2" t="e">
        <f>#REF!+"IbY!J5"</f>
        <v>#REF!</v>
      </c>
      <c r="CI13" t="e">
        <f>#REF!+"IbY!J6"</f>
        <v>#REF!</v>
      </c>
      <c r="CJ13" t="e">
        <f>#REF!+"IbY!J7"</f>
        <v>#REF!</v>
      </c>
      <c r="CK13" s="2" t="e">
        <f>#REF!+"IbY!J8"</f>
        <v>#REF!</v>
      </c>
      <c r="CL13" s="2" t="e">
        <f>#REF!+"IbY!J9"</f>
        <v>#REF!</v>
      </c>
      <c r="CM13" t="e">
        <f>#REF!+"IbY!J:"</f>
        <v>#REF!</v>
      </c>
      <c r="CN13" t="e">
        <f>#REF!+"IbY!J;"</f>
        <v>#REF!</v>
      </c>
      <c r="CO13" s="2" t="e">
        <f>#REF!+"IbY!J&lt;"</f>
        <v>#REF!</v>
      </c>
      <c r="CP13" s="2" t="e">
        <f>#REF!+"IbY!J="</f>
        <v>#REF!</v>
      </c>
      <c r="CQ13" t="e">
        <f>#REF!*"IbY!J&gt;"</f>
        <v>#REF!</v>
      </c>
      <c r="CR13" t="e">
        <f>#REF!*"IbY!J?"</f>
        <v>#REF!</v>
      </c>
      <c r="CS13" t="e">
        <f>#REF!*"IbY!J@"</f>
        <v>#REF!</v>
      </c>
      <c r="CT13" t="e">
        <f>#REF!*"IbY!JA"</f>
        <v>#REF!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по РУ</vt:lpstr>
      <vt:lpstr>'отчет по РУ'!Заголовки_для_печати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</dc:creator>
  <cp:lastModifiedBy>p38_SigachevaEG</cp:lastModifiedBy>
  <cp:lastPrinted>2021-08-03T09:07:25Z</cp:lastPrinted>
  <dcterms:created xsi:type="dcterms:W3CDTF">2021-07-08T13:39:06Z</dcterms:created>
  <dcterms:modified xsi:type="dcterms:W3CDTF">2021-08-03T13:13:19Z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sync_UpdateToken">
    <vt:lpwstr>2</vt:lpwstr>
  </property>
  <property fmtid="{D5CDD505-2E9C-101B-9397-08002B2CF9AE}" pid="3" name="Offisync_ServerID">
    <vt:lpwstr>d81fa5fc-e6d4-4a02-91a9-ab1e2c1de9ed</vt:lpwstr>
  </property>
  <property fmtid="{D5CDD505-2E9C-101B-9397-08002B2CF9AE}" pid="4" name="Jive_LatestUserAccountName">
    <vt:lpwstr>EMalinovskiy</vt:lpwstr>
  </property>
  <property fmtid="{D5CDD505-2E9C-101B-9397-08002B2CF9AE}" pid="5" name="Offisync_UniqueId">
    <vt:lpwstr>249545</vt:lpwstr>
  </property>
  <property fmtid="{D5CDD505-2E9C-101B-9397-08002B2CF9AE}" pid="6" name="Jive_VersionGuid">
    <vt:lpwstr>66fba812606043c28fea3794e2b93215</vt:lpwstr>
  </property>
  <property fmtid="{D5CDD505-2E9C-101B-9397-08002B2CF9AE}" pid="7" name="Offisync_ProviderInitializationData">
    <vt:lpwstr>https://jive.croc.ru</vt:lpwstr>
  </property>
  <property fmtid="{D5CDD505-2E9C-101B-9397-08002B2CF9AE}" pid="8" name="Jive_LatestFileFullName">
    <vt:lpwstr/>
  </property>
  <property fmtid="{D5CDD505-2E9C-101B-9397-08002B2CF9AE}" pid="9" name="Jive_VersionGuid_v2.5">
    <vt:lpwstr/>
  </property>
  <property fmtid="{D5CDD505-2E9C-101B-9397-08002B2CF9AE}" pid="10" name="Jive_ModifiedButNotPublished">
    <vt:lpwstr>True</vt:lpwstr>
  </property>
  <property fmtid="{D5CDD505-2E9C-101B-9397-08002B2CF9AE}" pid="11" name="Jive_PrevVersionNumber">
    <vt:lpwstr/>
  </property>
</Properties>
</file>