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180" windowWidth="13200" windowHeight="11970" tabRatio="493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Titles" localSheetId="0">'1'!$13:$13</definedName>
    <definedName name="_xlnm.Print_Titles" localSheetId="1">'2'!$14:$14</definedName>
    <definedName name="_xlnm.Print_Titles" localSheetId="2">'3'!$14:$14</definedName>
    <definedName name="_xlnm.Print_Titles" localSheetId="4">'5'!$15:$15</definedName>
    <definedName name="_xlnm.Print_Titles" localSheetId="5">'6'!$15:$15</definedName>
    <definedName name="_xlnm.Print_Titles" localSheetId="6">'7'!$13:$13</definedName>
    <definedName name="_xlnm.Print_Titles" localSheetId="7">'8'!$13:$13</definedName>
    <definedName name="_xlnm.Print_Area" localSheetId="4">'5'!$A$1:$F$436</definedName>
  </definedNames>
  <calcPr fullCalcOnLoad="1" refMode="R1C1"/>
</workbook>
</file>

<file path=xl/sharedStrings.xml><?xml version="1.0" encoding="utf-8"?>
<sst xmlns="http://schemas.openxmlformats.org/spreadsheetml/2006/main" count="6776" uniqueCount="679">
  <si>
    <t>Наименование</t>
  </si>
  <si>
    <t>000</t>
  </si>
  <si>
    <t>Иные межбюджетные трансферты</t>
  </si>
  <si>
    <t>муниципального образования</t>
  </si>
  <si>
    <t>к решению Думы Молодежного</t>
  </si>
  <si>
    <t>тыс. рублей</t>
  </si>
  <si>
    <t>"О бюджете Молодежного муниципального</t>
  </si>
  <si>
    <t>737</t>
  </si>
  <si>
    <t>Приложение № 1</t>
  </si>
  <si>
    <t xml:space="preserve">Код главного администратора доходов 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</si>
  <si>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</si>
  <si>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</si>
  <si>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</si>
  <si>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 на доходы физических лиц,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организации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</si>
  <si>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</si>
  <si>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</si>
  <si>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</si>
  <si>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</si>
  <si>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</si>
  <si>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</si>
  <si>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</si>
  <si>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</si>
  <si>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</si>
  <si>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</si>
  <si>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</si>
  <si>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</si>
  <si>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</si>
  <si>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</si>
  <si>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</si>
  <si>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</si>
  <si>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</si>
  <si>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</si>
  <si>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</si>
  <si>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1 06 04000 02 0000 110</t>
  </si>
  <si>
    <t>Транспортный налог с физических лиц</t>
  </si>
  <si>
    <t>1 06 04012 02 0000 110</t>
  </si>
  <si>
    <t xml:space="preserve">Земельный налог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</si>
  <si>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</si>
  <si>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</si>
  <si>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</si>
  <si>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</si>
  <si>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</si>
  <si>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</si>
  <si>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</si>
  <si>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</si>
  <si>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</si>
  <si>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</si>
  <si>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</si>
  <si>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</si>
  <si>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</si>
  <si>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</si>
  <si>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</si>
  <si>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</si>
  <si>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</si>
  <si>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</si>
  <si>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</si>
  <si>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</si>
  <si>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Субсидия бюджетам сельских поселений на реализацию программ формирования современной городской среды</t>
  </si>
  <si>
    <t xml:space="preserve">Субсидии бюджетам на софинансирование капитальных вложений в объекты муниципальной собственности
</t>
  </si>
  <si>
    <t>000 2 02 27112 10 0000 150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</si>
  <si>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</si>
  <si>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</si>
  <si>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</si>
  <si>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</si>
  <si>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</si>
  <si>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</si>
  <si>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</si>
  <si>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</si>
  <si>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ПРЕДПРИНИМАТЕЛЬСКОЙ И ИНОЙ ПРИНОСЯЩЕЙ ДОХОД ДЕЯТЕЛЬНОСТИ</t>
  </si>
  <si>
    <t xml:space="preserve"> 3 00 00000 00 0000 000</t>
  </si>
  <si>
    <t>ДОХОДЫ ОТ ПРОДАЖИ ТОВАРОВ И УСЛУГ</t>
  </si>
  <si>
    <t xml:space="preserve"> 3 02 00000 00 0000 000</t>
  </si>
  <si>
    <t>Доходы от оказания услуг</t>
  </si>
  <si>
    <t xml:space="preserve"> 3 02 01000 00 0000 130</t>
  </si>
  <si>
    <t>*Доходы от оказания услуг учреждениями, находящимися в ведении органов местного самоуправления поселений</t>
  </si>
  <si>
    <t xml:space="preserve"> 3 02 01050 10 0000 130</t>
  </si>
  <si>
    <t>Итого доходов</t>
  </si>
  <si>
    <t>182 1 00 00000 00 0000 000</t>
  </si>
  <si>
    <t>182 1 01 00000 00 0000 000</t>
  </si>
  <si>
    <t>182 1 01 02000 01 0000 110</t>
  </si>
  <si>
    <t xml:space="preserve"> 182 1 01 02010 01 0000 110</t>
  </si>
  <si>
    <t>182 1 01 02020 01 0000 110</t>
  </si>
  <si>
    <t>182 1 01 02030 01 0000 110</t>
  </si>
  <si>
    <t>182 1 01 02040 01 0000 110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</si>
  <si>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</si>
  <si>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</si>
  <si>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</si>
  <si>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</si>
  <si>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</si>
  <si>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</si>
  <si>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</si>
  <si>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</si>
  <si>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</si>
  <si>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</si>
  <si>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</si>
  <si>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737 1 08 00000 00 0000 000</t>
  </si>
  <si>
    <t>737 1 08 04000 01 0000 110</t>
  </si>
  <si>
    <t>737 1 08 04020 01 0000 110</t>
  </si>
  <si>
    <t>737 2 00 00000 00 0000 000</t>
  </si>
  <si>
    <t>737 2 02 00000 00 0000 000</t>
  </si>
  <si>
    <t>737 2 02 20000 00 0000 150</t>
  </si>
  <si>
    <t>737 2 02 25555 10 0000 150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</si>
  <si>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</si>
  <si>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</si>
  <si>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</si>
  <si>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</si>
  <si>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</si>
  <si>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</si>
  <si>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</si>
  <si>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</si>
  <si>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737 1 08 04020 01 1000 110</t>
  </si>
  <si>
    <t>737 2 02 40000 00 0000 150</t>
  </si>
  <si>
    <t>737 2 02 49999 00 0000 150</t>
  </si>
  <si>
    <t>737 2 02 49999 10 0000 150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</si>
  <si>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</si>
  <si>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</si>
  <si>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</si>
  <si>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</si>
  <si>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</si>
  <si>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</si>
  <si>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</si>
  <si>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</si>
  <si>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</si>
  <si>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</si>
  <si>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737 1 11 05000 00 0000 120</t>
  </si>
  <si>
    <t>737 1 11 05020 00 0000 120</t>
  </si>
  <si>
    <t>737 1 11 05025 10 0000 120</t>
  </si>
  <si>
    <t>737 1 11 09000 00 0000 120</t>
  </si>
  <si>
    <t>737 1 11 09040 00 0000 120</t>
  </si>
  <si>
    <t>737 1 11 09045 10 0000 120</t>
  </si>
  <si>
    <t>737 1 13 00000 00 0000 000</t>
  </si>
  <si>
    <t>737 1 13 02000 00 0000 130</t>
  </si>
  <si>
    <t>737 1 13 02990 00 0000 130</t>
  </si>
  <si>
    <t>737 1 13 02995 10 0000 130</t>
  </si>
  <si>
    <t>737 1 14 00000 00 0000 000</t>
  </si>
  <si>
    <t>737 1 14 06300 00 0000 430</t>
  </si>
  <si>
    <t>737 1 14 06320 00 0000 430</t>
  </si>
  <si>
    <t>737 1 14 06325 10 0000 430</t>
  </si>
  <si>
    <t>737 1 11 00000 00 0000 000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</si>
  <si>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</si>
  <si>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</si>
  <si>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бюджетной системы Российской Федерации</t>
  </si>
  <si>
    <t>737 2 02 10000 00 0000 150</t>
  </si>
  <si>
    <t>737 2 02 16001 00 0000 150</t>
  </si>
  <si>
    <t>737 2 02 16001 10 0000 150</t>
  </si>
  <si>
    <t>"О бюджете Молодежного</t>
  </si>
  <si>
    <t>Приложение № 3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</si>
  <si>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</si>
  <si>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</si>
  <si>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</si>
  <si>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</si>
  <si>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</si>
  <si>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</si>
  <si>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</si>
  <si>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</si>
  <si>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</si>
  <si>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</si>
  <si>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</si>
  <si>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</si>
  <si>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</si>
  <si>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</si>
  <si>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</si>
  <si>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</si>
  <si>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</si>
  <si>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</si>
  <si>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</si>
  <si>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</si>
  <si>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</si>
  <si>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</si>
  <si>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</si>
  <si>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</si>
  <si>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</si>
  <si>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</si>
  <si>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</si>
  <si>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</si>
  <si>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</si>
  <si>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</si>
  <si>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</si>
  <si>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</si>
  <si>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</si>
  <si>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</si>
  <si>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</si>
  <si>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</si>
  <si>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</si>
  <si>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</si>
  <si>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</si>
  <si>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</si>
  <si>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</si>
  <si>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</si>
  <si>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</si>
  <si>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</si>
  <si>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</si>
  <si>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</si>
  <si>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</si>
  <si>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</si>
  <si>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 И КИНЕМАТОГРАФИЯ</t>
  </si>
  <si>
    <t>0800</t>
  </si>
  <si>
    <t>Культура</t>
  </si>
  <si>
    <t>0801</t>
  </si>
  <si>
    <t>ЗДРАВООХРАНЕНИЕ</t>
  </si>
  <si>
    <t>0900</t>
  </si>
  <si>
    <t>Амбулаторная помощь</t>
  </si>
  <si>
    <t>0902</t>
  </si>
  <si>
    <t>СОЦИАЛЬНАЯ ПОЛИТИКА</t>
  </si>
  <si>
    <t>1000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</si>
  <si>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</si>
  <si>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</si>
  <si>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</si>
  <si>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</si>
  <si>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</si>
  <si>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</si>
  <si>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1300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</si>
  <si>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</si>
  <si>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</si>
  <si>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</si>
  <si>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</si>
  <si>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</si>
  <si>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ИТОГО РАСХОДОВ</t>
  </si>
  <si>
    <t>Приложение № 5</t>
  </si>
  <si>
    <t xml:space="preserve">РАСПРЕДЕЛЕНИЕ БЮДЖЕТНЫХ АССИГНОВАНИЙ </t>
  </si>
  <si>
    <t xml:space="preserve"> ПО РАЗДЕЛАМ, ПОДРАЗДЕЛАМ, ЦЕЛЕВЫМ СТАТЬЯМ И ВИДАМ </t>
  </si>
  <si>
    <t>КЦСР</t>
  </si>
  <si>
    <t>КВР</t>
  </si>
  <si>
    <t>КОСГУ</t>
  </si>
  <si>
    <t>В С Е Г О</t>
  </si>
  <si>
    <t>0000000000</t>
  </si>
  <si>
    <t xml:space="preserve">Непрограммные расходы органов местного самоуправления </t>
  </si>
  <si>
    <t>9100000000</t>
  </si>
  <si>
    <t>Непрограммные расходы органов местного самоуправления за счет средств местного бюджета</t>
  </si>
  <si>
    <t>9110000000</t>
  </si>
  <si>
    <t>Осуществление органами местного самоуправления полномочий местного значения поселения</t>
  </si>
  <si>
    <t>9110060000</t>
  </si>
  <si>
    <t xml:space="preserve">Обеспечение деятельности в сфере установленных функций </t>
  </si>
  <si>
    <t>9110060001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</si>
  <si>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</si>
  <si>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</si>
  <si>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</si>
  <si>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</si>
  <si>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Расходы</t>
  </si>
  <si>
    <t>91.1.60.01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</si>
  <si>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</si>
  <si>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</si>
  <si>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</si>
  <si>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</si>
  <si>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</si>
  <si>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</si>
  <si>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</si>
  <si>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</si>
  <si>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Закупка товаров, работ и услуг для обеспечения государственных (муниципальных) нужд</t>
  </si>
  <si>
    <t>244</t>
  </si>
  <si>
    <t>290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</si>
  <si>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</si>
  <si>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</si>
  <si>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</si>
  <si>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Оплата работ, услуг</t>
  </si>
  <si>
    <t>220</t>
  </si>
  <si>
    <t>Услуги связи</t>
  </si>
  <si>
    <t>221</t>
  </si>
  <si>
    <t>Работы, услуги на содержание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</si>
  <si>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</si>
  <si>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</si>
  <si>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</si>
  <si>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</si>
  <si>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</si>
  <si>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</si>
  <si>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</si>
  <si>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</si>
  <si>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</si>
  <si>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</si>
  <si>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Транспортные услуги</t>
  </si>
  <si>
    <t>222</t>
  </si>
  <si>
    <t>Коммунальные услуги</t>
  </si>
  <si>
    <t>223</t>
  </si>
  <si>
    <t>227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</si>
  <si>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</si>
  <si>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</si>
  <si>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</si>
  <si>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</si>
  <si>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</si>
  <si>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</si>
  <si>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Исполнение судебных актов</t>
  </si>
  <si>
    <t>831</t>
  </si>
  <si>
    <t>Уплата прочих налогов, сборов и платежей</t>
  </si>
  <si>
    <t>852</t>
  </si>
  <si>
    <t>Прочие расходы</t>
  </si>
  <si>
    <t>853</t>
  </si>
  <si>
    <t>Непрограммные расходы органов местного самоуправления за счет средств областного бюджета</t>
  </si>
  <si>
    <t>9120000000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</si>
  <si>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</si>
  <si>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9120073150</t>
  </si>
  <si>
    <t>Проведение выборов и референдумов</t>
  </si>
  <si>
    <t>9110060003</t>
  </si>
  <si>
    <t>Резервный фонд администрации муниципального образования</t>
  </si>
  <si>
    <t>9110060004</t>
  </si>
  <si>
    <t>91.1.60.04</t>
  </si>
  <si>
    <t>870</t>
  </si>
  <si>
    <t>9110060005</t>
  </si>
  <si>
    <t xml:space="preserve">Закупка товаров, работ, услуг для мун нужд
</t>
  </si>
  <si>
    <t>Непрограммные расходы органов местного самоуправления за счет средств федерального бюджета</t>
  </si>
  <si>
    <t>9130000000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</si>
  <si>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</si>
  <si>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</si>
  <si>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91.3.51.18</t>
  </si>
  <si>
    <t>Начисления на выплаты по оплате труда</t>
  </si>
  <si>
    <t xml:space="preserve">Программные расходы органов местного самоуправления </t>
  </si>
  <si>
    <t>2000000000</t>
  </si>
  <si>
    <t>Муниципальная программа "Предупреждение, ликвидация чрезвычайных ситуаций и обеспечение пожарной безопасности на территории Иркутского района"</t>
  </si>
  <si>
    <t>2140000000</t>
  </si>
  <si>
    <t>Реализация мероприятий муниципальной программы за счет средств местного бюджета</t>
  </si>
  <si>
    <t>2140099000</t>
  </si>
  <si>
    <t>Иные мероприятия</t>
  </si>
  <si>
    <t>2140099020</t>
  </si>
  <si>
    <t>Приобретение работ, услуг</t>
  </si>
  <si>
    <t>Работы, услуги по содержанию имущества</t>
  </si>
  <si>
    <t>Муниципальная программа "Профилактика правонарушений в муниципальных образованиях Иркутского района"</t>
  </si>
  <si>
    <t>2290000000</t>
  </si>
  <si>
    <t xml:space="preserve">Мероприятия направленные на профилактику правонарушений </t>
  </si>
  <si>
    <t>2290099037</t>
  </si>
  <si>
    <t>Непрограммные расходы органов местного самоуправления</t>
  </si>
  <si>
    <t>Осуществление мероприятий по отлову и содержанию безнадзорных животных, обитающих на территории поселения</t>
  </si>
  <si>
    <t>9110060022</t>
  </si>
  <si>
    <t>Программные расходы органов местного самоуправления</t>
  </si>
  <si>
    <t>Муниципальная программа "Формирование современной городской среды"</t>
  </si>
  <si>
    <t>2280000000</t>
  </si>
  <si>
    <t>Мероприятия по формированию современной городской среды</t>
  </si>
  <si>
    <t>2280099033</t>
  </si>
  <si>
    <t>Строительство, реконструкция, капитальный ремонт в сфере установленных функций</t>
  </si>
  <si>
    <t>9110060008</t>
  </si>
  <si>
    <t>Закупка товаров, работ, услуг в целях капитального ремонта государственного (муниципального) имущества</t>
  </si>
  <si>
    <t>243</t>
  </si>
  <si>
    <t>Текущий ремонт в сфере установленных функций</t>
  </si>
  <si>
    <t>9110060009</t>
  </si>
  <si>
    <t>Приобретение материальных и нематериальных активов в сфере установленных функций</t>
  </si>
  <si>
    <t>9110060010</t>
  </si>
  <si>
    <t>Иные мероприятия в сфере установленных функций</t>
  </si>
  <si>
    <t>9110060011</t>
  </si>
  <si>
    <t>Разработка проектно-сметной документации</t>
  </si>
  <si>
    <t>9110060021</t>
  </si>
  <si>
    <t>9140000000</t>
  </si>
  <si>
    <t>Реализация мероприятий перечня проектов народных инициатив</t>
  </si>
  <si>
    <t>91400S2370</t>
  </si>
  <si>
    <t>ЖИЛИЩНО-КОММУНАЬНОЕ ХОЗЯЙСТВО</t>
  </si>
  <si>
    <t>Резервные фонды местных администраций</t>
  </si>
  <si>
    <t>0700500</t>
  </si>
  <si>
    <t>Выполнение функций органами местного самоуправления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</si>
  <si>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</si>
  <si>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</si>
  <si>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05</t>
  </si>
  <si>
    <t>3500300</t>
  </si>
  <si>
    <t xml:space="preserve">Прочая закупка товаров, работ, услуг 
</t>
  </si>
  <si>
    <t>91.1.60.09</t>
  </si>
  <si>
    <t>Программные расходы</t>
  </si>
  <si>
    <t>20.0.00.00</t>
  </si>
  <si>
    <t>Модернизация объектов коммунальной инфраструктуры Иркутской области</t>
  </si>
  <si>
    <t>20.2.00.00</t>
  </si>
  <si>
    <t>20.2.99.00</t>
  </si>
  <si>
    <t>Муниципальная программа "Энергосбережение и повышение энергетической эффективности на территории Иркутской области</t>
  </si>
  <si>
    <t>20.9.00.00</t>
  </si>
  <si>
    <t>20.9.99.00</t>
  </si>
  <si>
    <t>Реализация мероприятий перечня проектов народных инициатив по подготовке к празднованию 75-летия Иркутской области</t>
  </si>
  <si>
    <t>5930000</t>
  </si>
  <si>
    <t>Фонд софинансирования</t>
  </si>
  <si>
    <t>Мероприятия на поддержку формирования современной городской среды за счет средств федерального и областного бюджета</t>
  </si>
  <si>
    <t>228F255551</t>
  </si>
  <si>
    <t>Реализация мероприятий перечня проектов народных инициатив за счет средств областного бюджета</t>
  </si>
  <si>
    <t>91.1.01.05</t>
  </si>
  <si>
    <t>Мероприятия в области жилищно-коммунального хозяйства</t>
  </si>
  <si>
    <t>9110060100</t>
  </si>
  <si>
    <t>Уличное освещение</t>
  </si>
  <si>
    <t>9110060101</t>
  </si>
  <si>
    <t>Озеленение</t>
  </si>
  <si>
    <t>9110060103</t>
  </si>
  <si>
    <t>Прочие мероприятия по благоустройству городских округов и поселений</t>
  </si>
  <si>
    <t>9110060105</t>
  </si>
  <si>
    <t>91.1.61.05</t>
  </si>
  <si>
    <t>Уплата иных платежей</t>
  </si>
  <si>
    <t>Мероприятия по осуществлению деятельности дворцов и домов культуры, других учреждений культуры</t>
  </si>
  <si>
    <t>9110060015</t>
  </si>
  <si>
    <t>111</t>
  </si>
  <si>
    <t>Начисления на выплату по оплате труда</t>
  </si>
  <si>
    <t>119</t>
  </si>
  <si>
    <t>247</t>
  </si>
  <si>
    <t>Поликлиники, амбулатории, диагностические центры</t>
  </si>
  <si>
    <t>9110060017</t>
  </si>
  <si>
    <t>Муниципальная программа "Доступная среда для инвалидов и маломобильных групп населения"</t>
  </si>
  <si>
    <t>2310000000</t>
  </si>
  <si>
    <t>2310099000</t>
  </si>
  <si>
    <t>Мероприятия, направленные на реализацию программы</t>
  </si>
  <si>
    <t>2310099038</t>
  </si>
  <si>
    <t>Обслуживание муниципального долга</t>
  </si>
  <si>
    <t>9110060019</t>
  </si>
  <si>
    <t>700</t>
  </si>
  <si>
    <t>730</t>
  </si>
  <si>
    <t>ПРОЧИЕ МЕЖБЮДЖЕТНЫЕ ТРАНСФЕРТЫ ОБЩЕГО ХАРАКТЕРА</t>
  </si>
  <si>
    <t>000000000</t>
  </si>
  <si>
    <t>Межбюджетные трансферты общего характера бюджетам субъектов Российской Федерации и муниципальных образований</t>
  </si>
  <si>
    <t>9110060020</t>
  </si>
  <si>
    <t>Межбюджетные трансферты</t>
  </si>
  <si>
    <t>500</t>
  </si>
  <si>
    <t>540</t>
  </si>
  <si>
    <t>Безвозмездные перечисления бюджетам</t>
  </si>
  <si>
    <t>Перечисления другим бюджетам бюджетной системы РФ</t>
  </si>
  <si>
    <t>Муниципальная программа "Предупреждение, ликвидация чрезвычайных чрезвычайных ситуаций и обеспечение пожарной безопасности на территории Иркутского района"</t>
  </si>
  <si>
    <t>20500S2780</t>
  </si>
  <si>
    <t>Приложение № 7</t>
  </si>
  <si>
    <t>КВСР</t>
  </si>
  <si>
    <t xml:space="preserve">Закупка товаров, работ, услуг в целях капитального ремонта государственного (муниципального) имущества
</t>
  </si>
  <si>
    <t>9110060007</t>
  </si>
  <si>
    <t xml:space="preserve">Закупка товаров, работ, услуг в целях капитального ремонта государственного (муниципального) имущества
Закупка товаров, работ, услуг в целях капитального ремонта государственного (муниципального) имущества
</t>
  </si>
  <si>
    <t xml:space="preserve">Закупка товаров, работ, услуг в целях капитального ремонта государственного (муниципального) имущества
</t>
  </si>
  <si>
    <t>Мероприятия по софинансированию расходных обязательств, направленных на формирование современной городской среды</t>
  </si>
  <si>
    <t>Уплата прочих налогов, сборов</t>
  </si>
  <si>
    <t>600</t>
  </si>
  <si>
    <t>610</t>
  </si>
  <si>
    <t>611</t>
  </si>
  <si>
    <t>241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</si>
  <si>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</si>
  <si>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</si>
  <si>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</si>
  <si>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</si>
  <si>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737 2 02 40014 10 0000 150</t>
  </si>
  <si>
    <t>737 2 02 40014 00 0000 150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</si>
  <si>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</si>
  <si>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</si>
  <si>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737 1 14 06025 10 0000 430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</si>
  <si>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</si>
  <si>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737 1 14 06020 00 0000 430</t>
  </si>
  <si>
    <t>Доходы от продажи земельных участков, находящихся в государственной и муниципальной собственности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</si>
  <si>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</si>
  <si>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</si>
  <si>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 (земли или земельные участки, находящиеся в собственности сельских поселений)</t>
  </si>
  <si>
    <t>737 1 11 09080 10 0100 120</t>
  </si>
  <si>
    <t>737 1 11 09080 10 0000 120</t>
  </si>
  <si>
    <t>737 1 11 09080 00 0000 120</t>
  </si>
  <si>
    <t>Прочие неналоговые доходы бюджетов сельских поселений</t>
  </si>
  <si>
    <t>Прочие неналоговые доходы</t>
  </si>
  <si>
    <t>ПРОЧИЕ НЕНАЛОГОВЫЕ ДОХОДЫ</t>
  </si>
  <si>
    <t>737 1 17 05050 10 0000 180</t>
  </si>
  <si>
    <t>737 1 17 05000 00 0000 180</t>
  </si>
  <si>
    <t>737 1 17 00000 00 0000 000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</si>
  <si>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</si>
  <si>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</si>
  <si>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</si>
  <si>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737 1 14 02000 00 0000 000</t>
  </si>
  <si>
    <t>737 1 14 02050 10 0000 410</t>
  </si>
  <si>
    <t>737 1 14 02052 10 0000 410</t>
  </si>
  <si>
    <t>НАЛОГОВЫЕ И НЕНАЛОГОВЫЕ ДОХОДЫ</t>
  </si>
  <si>
    <t>Субсидия бюджетам на реализацию программ формирования современной городской среды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</si>
  <si>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</si>
  <si>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</si>
  <si>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</si>
  <si>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</si>
  <si>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Приложение № 9</t>
  </si>
  <si>
    <t>ИСТОЧНИКИ ВНУТРЕННЕГО ФИНАНСИРОВАНИЯ ДЕФИЦИТА БЮДЖЕТА</t>
  </si>
  <si>
    <t>Код</t>
  </si>
  <si>
    <t>000 01 00 00 00 00 0000 000</t>
  </si>
  <si>
    <t>Кредиты кредитных организаций в валюте Российской Федерации</t>
  </si>
  <si>
    <t>000 01 02 00 00 00 0000 700</t>
  </si>
  <si>
    <t>Привлечение кредитов от кредитных организаций в валюте Российской Федерации</t>
  </si>
  <si>
    <t>000 01 02 00 00 10 0000 710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</si>
  <si>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</si>
  <si>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</si>
  <si>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</si>
  <si>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</si>
  <si>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</si>
  <si>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</si>
  <si>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</si>
  <si>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</si>
  <si>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</si>
  <si>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</si>
  <si>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</si>
  <si>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</si>
  <si>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</si>
  <si>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</si>
  <si>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</si>
  <si>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</si>
  <si>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</si>
  <si>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</si>
  <si>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021</t>
  </si>
  <si>
    <t>020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</si>
  <si>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</si>
  <si>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</si>
  <si>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</si>
  <si>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</si>
  <si>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</si>
  <si>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</si>
  <si>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</si>
  <si>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</si>
  <si>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</si>
  <si>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</si>
  <si>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</si>
  <si>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</si>
  <si>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</si>
  <si>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005</t>
  </si>
  <si>
    <t>004</t>
  </si>
  <si>
    <t>003</t>
  </si>
  <si>
    <t>002</t>
  </si>
  <si>
    <t>001</t>
  </si>
  <si>
    <t>737 2 02 25555 00 0000 150</t>
  </si>
  <si>
    <t>91400S2380</t>
  </si>
  <si>
    <t>Финансовая поддержка реализации инициативных проектов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</si>
  <si>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</si>
  <si>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</si>
  <si>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737 1 14 06000 00 0000 430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</si>
  <si>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</si>
  <si>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</si>
  <si>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122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</si>
  <si>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</si>
  <si>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</si>
  <si>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</si>
  <si>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</si>
  <si>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</si>
  <si>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</si>
  <si>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</si>
  <si>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</si>
  <si>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</si>
  <si>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</si>
  <si>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</si>
  <si>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737 1 16 00000 00 0000 000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</si>
  <si>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</si>
  <si>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737 1 16 02020 02 0000 140</t>
  </si>
  <si>
    <t>737 1 16 02000 02 0000 140</t>
  </si>
  <si>
    <t>2050000000</t>
  </si>
  <si>
    <t>Рразвитие культуры</t>
  </si>
  <si>
    <t>Развитие домов культуры</t>
  </si>
  <si>
    <t>20500S2100</t>
  </si>
  <si>
    <t>1101</t>
  </si>
  <si>
    <t>Физическая культура</t>
  </si>
  <si>
    <t>Муниципальная программа "Развитие физической культуры и спорта на территории Иркутского района"</t>
  </si>
  <si>
    <t>2150000000</t>
  </si>
  <si>
    <t>21500S2922</t>
  </si>
  <si>
    <t>Приобретение оборудования и создание плоскостных спортивных сооружений в сельской местности</t>
  </si>
  <si>
    <t>2010000000</t>
  </si>
  <si>
    <t>Дорожное хозяйство</t>
  </si>
  <si>
    <t>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</si>
  <si>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20100S2916</t>
  </si>
  <si>
    <t>737 1 11 05030 00 0000 120</t>
  </si>
  <si>
    <t>737 1 11 05035 10 0000 120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</si>
  <si>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</si>
  <si>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</si>
  <si>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737 1 16 07000 00 0000 140</t>
  </si>
  <si>
    <t>737 1 16 07090 00 0000 140</t>
  </si>
  <si>
    <t>737 1 16 07090 10 0000 140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</si>
  <si>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</si>
  <si>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</si>
  <si>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</si>
  <si>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182 1 16 00000 00 0000 000</t>
  </si>
  <si>
    <t>182 1 16 18000 02 0000 140</t>
  </si>
  <si>
    <t>ШТРАФЫ, САНКЦИИ, ВОЗМЕЩЕНИЕ УЩЕРБА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</si>
  <si>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</si>
  <si>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</si>
  <si>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</si>
  <si>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182 1 01 02130 01 0000 110</t>
  </si>
  <si>
    <t>182 1 01 02130 01 1000 110</t>
  </si>
  <si>
    <t>182 1 01 02140 01 0000 110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</si>
  <si>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</si>
  <si>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</si>
  <si>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650 000,00 рублей)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</si>
  <si>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</si>
  <si>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на основании патента в соответствии со статьёй 2271 НК РФ (сумма платежа (перерасчеты, недоимка и задолженность по соответствующему платежу, в том числе отмененному)</t>
  </si>
  <si>
    <t>Муниципальная программа "Территориальное развитие муниципальных образований на территории Иркутского района"</t>
  </si>
  <si>
    <t>2210000000</t>
  </si>
  <si>
    <t>Подготовка документации по планировке территории (проектов планировки территорий и/или проектов межевания территорий)</t>
  </si>
  <si>
    <t>22100S2980</t>
  </si>
  <si>
    <t>737 2 02 25599 00 0000 150</t>
  </si>
  <si>
    <t>737 2 02 25599 10 0000 150</t>
  </si>
  <si>
    <t>Инициативные платежи</t>
  </si>
  <si>
    <t>737 1 17 15000 00 0000 150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</si>
  <si>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</si>
  <si>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(благоустройство территории)</t>
  </si>
  <si>
    <t>737 1 17 15030 10 0002 150</t>
  </si>
  <si>
    <t>737 1 17 15030 10 0003 150</t>
  </si>
  <si>
    <r>
      <t>Инициативные платежи, зачисляемые в бюджеты сельских поселений</t>
    </r>
    <r>
      <rPr>
        <sz val="11"/>
        <rFont val="Courier New"/>
        <family val="3"/>
      </rPr>
      <t xml:space="preserve"> (ремонт автомобильной дороги)</t>
    </r>
  </si>
  <si>
    <r>
      <t>Инициативные платежи, зачисляемые в бюджеты сельских поселений</t>
    </r>
    <r>
      <rPr>
        <sz val="11"/>
        <rFont val="Courier New"/>
        <family val="3"/>
      </rPr>
      <t xml:space="preserve"> (организация спортивной площадки)</t>
    </r>
  </si>
  <si>
    <t>737 1 17 15030 10 0004 150</t>
  </si>
  <si>
    <t>212,226</t>
  </si>
  <si>
    <t>850</t>
  </si>
  <si>
    <t>Прочие платежи</t>
  </si>
  <si>
    <t>Реализация других функций, связанных с обеспечением национальной безопасности и правоохранительной деятельности</t>
  </si>
  <si>
    <t>образования на 2024 год и на плановый</t>
  </si>
  <si>
    <t>период 2025 и 2026 годов"</t>
  </si>
  <si>
    <t>от  00.00.2023 г.  № 00-00/дсп</t>
  </si>
  <si>
    <t>2024 год</t>
  </si>
  <si>
    <t>ПРОГНОЗИРУЕМЫЕ ДОХОДЫ БЮДЖЕТА МОЛОДЕЖНОГО МУНИЦИПАЛЬНОГО ОБРАЗОВАНИЯ НА 2024 ГОД</t>
  </si>
  <si>
    <t>Приложение № 2</t>
  </si>
  <si>
    <t>2025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</si>
  <si>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</si>
  <si>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</si>
  <si>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000 2 02 20077 00 0000 150</t>
  </si>
  <si>
    <t>000 2 02 20077 10 0000 150</t>
  </si>
  <si>
    <t>000 2 02 25555 00 0000 150</t>
  </si>
  <si>
    <t>000 2 02 25555 10 0000 150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</si>
  <si>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</si>
  <si>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</si>
  <si>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муниципального образования на 2024 год</t>
  </si>
  <si>
    <t>и на плановый период 2025 и 2026 годов"</t>
  </si>
  <si>
    <t>ПРОГНОЗИРУЕМЫЕ ДОХОДЫ БЮДЖЕТА МОЛОДЕЖНОГО МУНИЦИПАЛЬНОГО ОБРАЗОВАНИЯ НА ПЛАНОВЫЙ ПЕРИОД 2025 И 2026 ГОДОВ</t>
  </si>
  <si>
    <t>2026 год</t>
  </si>
  <si>
    <t>=</t>
  </si>
  <si>
    <t>от 00.00.2023 г.  № 00-00/дсп</t>
  </si>
  <si>
    <t>РАСПРЕДЕЛЕНИЕ БЮДЖЕТНЫХ АССИГНОВАНИЙ ПО РАЗДЕЛАМ И ПОДРАЗДЕЛАМ КЛАССИФИКАЦИИ РАСХОДОВ БЮДЖЕТОВ НА 2024 ГОД</t>
  </si>
  <si>
    <t>Приложение № 4</t>
  </si>
  <si>
    <t xml:space="preserve">РАСПРЕДЕЛЕНИЕ БЮДЖЕТНЫХ АССИГНОВАНИЙ ПО РАЗДЕЛАМ </t>
  </si>
  <si>
    <t xml:space="preserve">И ПОДРАЗДЕЛАМ КЛАССИФИКАЦИИ РАСХОДОВ БЮДЖЕТОВ </t>
  </si>
  <si>
    <t>314,4</t>
  </si>
  <si>
    <t>277,5</t>
  </si>
  <si>
    <t>муниципального образования 2024 год</t>
  </si>
  <si>
    <t>от 00.00.2023 г. № 00-00/дсп</t>
  </si>
  <si>
    <t>на 2024 год и на плановый</t>
  </si>
  <si>
    <t>НА ПЛАНОВЫЙ ПЕРИОД 2025 И 2026 ГОДОВ</t>
  </si>
  <si>
    <t>РАСХОДОВ КЛАССИФИКАЦИИ РАСХОДОВ БЮДЖЕТОВ НА 2024 ГОД</t>
  </si>
  <si>
    <t>Приложение № 6</t>
  </si>
  <si>
    <t xml:space="preserve"> ПО РАЗДЕЛАМ, ПОДРАЗДЕЛАМ, ЦЕЛЕВЫМ СТАТЬЯМ И ВИДАМ РАСХОДОВ</t>
  </si>
  <si>
    <t>1026,7</t>
  </si>
  <si>
    <t>293,6</t>
  </si>
  <si>
    <t>2950,5</t>
  </si>
  <si>
    <t>3</t>
  </si>
  <si>
    <t>0,7</t>
  </si>
  <si>
    <t>Ззакупка товаров, работ и услуг для обеспечения государственных (муниципальных) нужд</t>
  </si>
  <si>
    <t>31,5</t>
  </si>
  <si>
    <t>0309</t>
  </si>
  <si>
    <t>91.1.60.07</t>
  </si>
  <si>
    <t>91.1.60.08</t>
  </si>
  <si>
    <t>2020000000</t>
  </si>
  <si>
    <t>2020099000</t>
  </si>
  <si>
    <t>Муниципальная программа "Энергосбережение и повышение энергетической эффективности на территории Иркутской области"</t>
  </si>
  <si>
    <t>2090000000</t>
  </si>
  <si>
    <t>2090099000</t>
  </si>
  <si>
    <t>Реализация региональных программ в области энергосбережения и повышения энергетической эффективности за счет средств местного бюджета</t>
  </si>
  <si>
    <t>2090099013</t>
  </si>
  <si>
    <t>289,2</t>
  </si>
  <si>
    <t>1608,1</t>
  </si>
  <si>
    <t>Реализация мероприятий перечня проектов народных инициатив за счет средств местного бюджета</t>
  </si>
  <si>
    <t>91100S2370</t>
  </si>
  <si>
    <t>307,1</t>
  </si>
  <si>
    <t>91.1.60.20</t>
  </si>
  <si>
    <t>на 2024 год и на плановый период</t>
  </si>
  <si>
    <t>2025 и 2026 годов"</t>
  </si>
  <si>
    <t xml:space="preserve"> КЛАССИФИКАЦИИ РАСХОДОВ БЮДЖЕТОВ НА ПЛАНОВЫЙ ПЕРИОД 2025 И 2026 ГОДОВ</t>
  </si>
  <si>
    <t xml:space="preserve">2025 год </t>
  </si>
  <si>
    <t>Приложение № 8</t>
  </si>
  <si>
    <t>91.1.61.03</t>
  </si>
  <si>
    <t>Приложение № 10</t>
  </si>
  <si>
    <t>ИСТОЧНИКИ ВНУТРЕННЕГО ФИНАНСИРОВАНИЯ ДЕФИЦИТА</t>
  </si>
  <si>
    <t xml:space="preserve">                            Приложение № 11</t>
  </si>
  <si>
    <t xml:space="preserve">                            к решению Думы Молодежного</t>
  </si>
  <si>
    <t xml:space="preserve">                            муниципального образования</t>
  </si>
  <si>
    <t xml:space="preserve">                            "О бюджете Молодежного</t>
  </si>
  <si>
    <t>Виды долговых обязательств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</si>
  <si>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</si>
  <si>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</si>
  <si>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</si>
  <si>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</si>
  <si>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</si>
  <si>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</si>
  <si>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</si>
  <si>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 xml:space="preserve">                             Приложение № 12</t>
  </si>
  <si>
    <t xml:space="preserve">                             к решению Думы Молодежного</t>
  </si>
  <si>
    <t xml:space="preserve">                             муниципального образования</t>
  </si>
  <si>
    <t xml:space="preserve">                             "О бюджете Молодежного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</si>
  <si>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2024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</si>
  <si>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ММО НА ПЛАНОВЫЙ ПЕРИОД 2025 И 2026 ГОДОВ</t>
  </si>
  <si>
    <t xml:space="preserve"> МОЛОДЕЖНОГО МУНИЦИПАЛЬНОГО ОБРАЗОВАНИЯ НА 2024 ГОД </t>
  </si>
  <si>
    <t>БЮДЖЕТА ММО НА ПЛАНОВЫЙ ПЕРИОД 2025 И 2026 ГОДОВ</t>
  </si>
  <si>
    <t xml:space="preserve">                            на 2024 год и на плановый период</t>
  </si>
  <si>
    <t xml:space="preserve">                            2025 и 2026 годов"</t>
  </si>
  <si>
    <t xml:space="preserve">                            от  00.00.2023 г.  № 00-00/дсп</t>
  </si>
  <si>
    <t>ПРОГРАММА МУНИЦИПАЛЬНЫХ ВНУТРЕННИХ ЗАИМСТВОВАНИЙ МОЛОДЕЖНОГО МУНИЦИПАЛЬНОГО ОБРАЗОВАНИЯ НА 2024 ГОД</t>
  </si>
  <si>
    <t xml:space="preserve">                             на 2024 год и на плановый период</t>
  </si>
  <si>
    <t xml:space="preserve">                             2025 и 2026 годов"</t>
  </si>
  <si>
    <t xml:space="preserve">                             от  00.00.2023 г.  № 00-00/дсп</t>
  </si>
  <si>
    <t>ПРОГРАММА МУНИЦИПАЛЬНЫХ ВНУТРЕННИХ ЗАИМСТВОВАНИЙ МОЛОДЕЖНОГО МУНИЦИПАЛЬНОГО ОБРАЗОВАНИЯ НА ПЛАНОВЫЙ ПЕРИОД 2025 И 2026 ГОДОВ</t>
  </si>
  <si>
    <t>2867,6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</si>
  <si>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</si>
  <si>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</si>
  <si>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</si>
  <si>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Источники внутреннего финансирования дефицитов бюджетов</t>
  </si>
  <si>
    <t>000 01 02 00 00 00 0000 000</t>
  </si>
  <si>
    <t>Привлечение сельскими поселениями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</si>
</sst>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sz val="11"/>
      <name val="Courier New"/>
      <family val="3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ourier New"/>
      <family val="3"/>
    </font>
    <font>
      <sz val="11"/>
      <name val="Courier"/>
      <family val="3"/>
    </font>
    <font>
      <b/>
      <sz val="15"/>
      <name val="Arial"/>
      <family val="2"/>
    </font>
    <font>
      <sz val="11"/>
      <name val="Arial Cyr"/>
      <family val="0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1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b/>
      <sz val="11"/>
      <color indexed="8"/>
      <name val="Courier New"/>
      <family val="3"/>
    </font>
    <font>
      <b/>
      <sz val="11"/>
      <color indexed="63"/>
      <name val="Courier New"/>
      <family val="3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Courier New"/>
      <family val="3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  <font>
      <b/>
      <sz val="11"/>
      <color rgb="FF22272F"/>
      <name val="Courier New"/>
      <family val="3"/>
    </font>
    <font>
      <sz val="11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>
      <alignment horizontal="left" wrapText="1" indent="2"/>
      <protection/>
    </xf>
    <xf numFmtId="0" fontId="3" fillId="0" borderId="1">
      <alignment horizontal="left" wrapText="1" indent="2"/>
      <protection/>
    </xf>
    <xf numFmtId="49" fontId="46" fillId="0" borderId="2">
      <alignment horizontal="center" shrinkToFit="1"/>
      <protection/>
    </xf>
    <xf numFmtId="49" fontId="46" fillId="0" borderId="3">
      <alignment horizontal="center"/>
      <protection/>
    </xf>
    <xf numFmtId="49" fontId="46" fillId="0" borderId="3">
      <alignment horizontal="center"/>
      <protection/>
    </xf>
    <xf numFmtId="4" fontId="46" fillId="0" borderId="3">
      <alignment horizontal="right" shrinkToFit="1"/>
      <protection/>
    </xf>
    <xf numFmtId="0" fontId="3" fillId="0" borderId="4">
      <alignment horizontal="left" wrapText="1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5" applyNumberFormat="0" applyAlignment="0" applyProtection="0"/>
    <xf numFmtId="0" fontId="48" fillId="27" borderId="6" applyNumberFormat="0" applyAlignment="0" applyProtection="0"/>
    <xf numFmtId="0" fontId="49" fillId="27" borderId="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28" borderId="11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72" fontId="5" fillId="0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0" xfId="60" applyFont="1" applyFill="1" applyAlignment="1">
      <alignment horizontal="right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60" applyFont="1" applyFill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172" fontId="5" fillId="34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" fontId="5" fillId="0" borderId="14" xfId="0" applyNumberFormat="1" applyFont="1" applyBorder="1" applyAlignment="1">
      <alignment horizontal="left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justify" wrapText="1"/>
    </xf>
    <xf numFmtId="1" fontId="5" fillId="0" borderId="14" xfId="0" applyNumberFormat="1" applyFont="1" applyBorder="1" applyAlignment="1">
      <alignment horizontal="center" vertical="justify"/>
    </xf>
    <xf numFmtId="0" fontId="63" fillId="0" borderId="14" xfId="33" applyNumberFormat="1" applyFont="1" applyBorder="1" applyAlignment="1" applyProtection="1">
      <alignment horizontal="left" vertical="center" wrapText="1"/>
      <protection/>
    </xf>
    <xf numFmtId="49" fontId="63" fillId="0" borderId="14" xfId="36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  <xf numFmtId="2" fontId="5" fillId="34" borderId="14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justify"/>
    </xf>
    <xf numFmtId="0" fontId="4" fillId="0" borderId="14" xfId="0" applyFont="1" applyBorder="1" applyAlignment="1">
      <alignment horizontal="left"/>
    </xf>
    <xf numFmtId="0" fontId="64" fillId="0" borderId="14" xfId="33" applyNumberFormat="1" applyFont="1" applyBorder="1" applyAlignment="1" applyProtection="1">
      <alignment horizontal="left" vertical="center" wrapText="1"/>
      <protection/>
    </xf>
    <xf numFmtId="49" fontId="63" fillId="0" borderId="14" xfId="37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0" xfId="0" applyFont="1" applyAlignment="1">
      <alignment shrinkToFi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5" fillId="0" borderId="14" xfId="0" applyFont="1" applyBorder="1" applyAlignment="1">
      <alignment horizontal="justify" vertical="center"/>
    </xf>
    <xf numFmtId="183" fontId="5" fillId="0" borderId="14" xfId="0" applyNumberFormat="1" applyFont="1" applyFill="1" applyBorder="1" applyAlignment="1">
      <alignment horizontal="justify" vertical="center" wrapText="1"/>
    </xf>
    <xf numFmtId="49" fontId="1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/>
    </xf>
    <xf numFmtId="49" fontId="16" fillId="0" borderId="14" xfId="0" applyNumberFormat="1" applyFont="1" applyBorder="1" applyAlignment="1">
      <alignment horizontal="center" vertical="center"/>
    </xf>
    <xf numFmtId="172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/>
    </xf>
    <xf numFmtId="0" fontId="5" fillId="33" borderId="14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5" fillId="0" borderId="14" xfId="39" applyNumberFormat="1" applyFont="1" applyBorder="1" applyAlignment="1" applyProtection="1">
      <alignment horizontal="justify" vertical="center" wrapText="1"/>
      <protection/>
    </xf>
    <xf numFmtId="0" fontId="5" fillId="0" borderId="16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justify" vertical="center" wrapText="1"/>
    </xf>
    <xf numFmtId="0" fontId="17" fillId="0" borderId="14" xfId="0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5" fillId="0" borderId="14" xfId="39" applyNumberFormat="1" applyFont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wrapText="1"/>
    </xf>
    <xf numFmtId="0" fontId="63" fillId="0" borderId="14" xfId="33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vertical="center" wrapText="1"/>
    </xf>
    <xf numFmtId="0" fontId="7" fillId="0" borderId="0" xfId="62" applyFont="1">
      <alignment/>
      <protection/>
    </xf>
    <xf numFmtId="0" fontId="10" fillId="0" borderId="0" xfId="0" applyFont="1" applyAlignment="1">
      <alignment horizontal="right"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right"/>
      <protection/>
    </xf>
    <xf numFmtId="0" fontId="7" fillId="0" borderId="0" xfId="0" applyFont="1" applyAlignment="1">
      <alignment/>
    </xf>
    <xf numFmtId="0" fontId="19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right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wrapText="1"/>
      <protection/>
    </xf>
    <xf numFmtId="172" fontId="4" fillId="0" borderId="14" xfId="62" applyNumberFormat="1" applyFont="1" applyBorder="1">
      <alignment/>
      <protection/>
    </xf>
    <xf numFmtId="172" fontId="5" fillId="0" borderId="14" xfId="62" applyNumberFormat="1" applyFont="1" applyBorder="1">
      <alignment/>
      <protection/>
    </xf>
    <xf numFmtId="172" fontId="7" fillId="0" borderId="0" xfId="0" applyNumberFormat="1" applyFont="1" applyAlignment="1">
      <alignment/>
    </xf>
    <xf numFmtId="0" fontId="5" fillId="0" borderId="14" xfId="62" applyFont="1" applyBorder="1" applyAlignment="1">
      <alignment wrapText="1"/>
      <protection/>
    </xf>
    <xf numFmtId="0" fontId="5" fillId="0" borderId="14" xfId="62" applyFont="1" applyBorder="1" applyAlignment="1">
      <alignment horizontal="center"/>
      <protection/>
    </xf>
    <xf numFmtId="172" fontId="5" fillId="0" borderId="14" xfId="62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4" xfId="0" applyFont="1" applyBorder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49" fontId="64" fillId="0" borderId="14" xfId="37" applyNumberFormat="1" applyFont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6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63" fillId="0" borderId="14" xfId="33" applyNumberFormat="1" applyFont="1" applyBorder="1" applyAlignment="1" applyProtection="1">
      <alignment horizontal="left" vertical="top" wrapText="1"/>
      <protection/>
    </xf>
    <xf numFmtId="49" fontId="46" fillId="0" borderId="14" xfId="35" applyNumberFormat="1" applyBorder="1" applyAlignment="1" applyProtection="1">
      <alignment horizontal="center" wrapText="1" shrinkToFit="1"/>
      <protection/>
    </xf>
    <xf numFmtId="49" fontId="63" fillId="0" borderId="14" xfId="36" applyNumberFormat="1" applyFont="1" applyBorder="1" applyAlignment="1" applyProtection="1">
      <alignment horizontal="center" vertical="center" wrapText="1"/>
      <protection/>
    </xf>
    <xf numFmtId="49" fontId="63" fillId="0" borderId="14" xfId="35" applyNumberFormat="1" applyFont="1" applyBorder="1" applyProtection="1">
      <alignment horizontal="center" shrinkToFit="1"/>
      <protection/>
    </xf>
    <xf numFmtId="49" fontId="66" fillId="0" borderId="14" xfId="35" applyNumberFormat="1" applyFont="1" applyBorder="1" applyProtection="1">
      <alignment horizontal="center" shrinkToFit="1"/>
      <protection/>
    </xf>
    <xf numFmtId="0" fontId="64" fillId="0" borderId="14" xfId="33" applyNumberFormat="1" applyFont="1" applyBorder="1" applyAlignment="1" applyProtection="1">
      <alignment horizontal="left" vertical="top" wrapText="1"/>
      <protection/>
    </xf>
    <xf numFmtId="49" fontId="64" fillId="0" borderId="14" xfId="35" applyNumberFormat="1" applyFont="1" applyBorder="1" applyProtection="1">
      <alignment horizontal="center" shrinkToFit="1"/>
      <protection/>
    </xf>
    <xf numFmtId="49" fontId="64" fillId="0" borderId="14" xfId="36" applyNumberFormat="1" applyFont="1" applyBorder="1" applyAlignment="1" applyProtection="1">
      <alignment horizontal="center" vertical="center"/>
      <protection/>
    </xf>
    <xf numFmtId="49" fontId="46" fillId="0" borderId="14" xfId="35" applyNumberFormat="1" applyBorder="1" applyProtection="1">
      <alignment horizontal="center" shrinkToFit="1"/>
      <protection/>
    </xf>
    <xf numFmtId="49" fontId="63" fillId="0" borderId="14" xfId="36" applyNumberFormat="1" applyFont="1" applyBorder="1" applyProtection="1">
      <alignment horizontal="center"/>
      <protection/>
    </xf>
    <xf numFmtId="183" fontId="63" fillId="0" borderId="14" xfId="38" applyNumberFormat="1" applyFont="1" applyBorder="1" applyAlignment="1" applyProtection="1">
      <alignment horizontal="center" shrinkToFit="1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34" borderId="14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3" fontId="5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 vertical="justify"/>
    </xf>
    <xf numFmtId="0" fontId="4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center" vertical="center"/>
    </xf>
    <xf numFmtId="172" fontId="16" fillId="0" borderId="14" xfId="0" applyNumberFormat="1" applyFont="1" applyFill="1" applyBorder="1" applyAlignment="1">
      <alignment horizontal="center" vertical="center"/>
    </xf>
    <xf numFmtId="0" fontId="7" fillId="0" borderId="0" xfId="62" applyFont="1" applyAlignment="1">
      <alignment horizontal="center"/>
      <protection/>
    </xf>
    <xf numFmtId="0" fontId="7" fillId="0" borderId="18" xfId="0" applyFont="1" applyBorder="1" applyAlignment="1">
      <alignment/>
    </xf>
    <xf numFmtId="0" fontId="5" fillId="0" borderId="0" xfId="62" applyFont="1" applyAlignment="1">
      <alignment horizontal="left"/>
      <protection/>
    </xf>
    <xf numFmtId="0" fontId="20" fillId="33" borderId="14" xfId="61" applyFont="1" applyFill="1" applyBorder="1" applyAlignment="1">
      <alignment horizontal="left" wrapText="1"/>
      <protection/>
    </xf>
    <xf numFmtId="183" fontId="20" fillId="33" borderId="14" xfId="61" applyNumberFormat="1" applyFont="1" applyFill="1" applyBorder="1" applyAlignment="1">
      <alignment horizontal="right" vertical="center" wrapText="1"/>
      <protection/>
    </xf>
    <xf numFmtId="183" fontId="21" fillId="33" borderId="14" xfId="61" applyNumberFormat="1" applyFont="1" applyFill="1" applyBorder="1" applyAlignment="1">
      <alignment horizontal="right" vertical="center" wrapText="1"/>
      <protection/>
    </xf>
    <xf numFmtId="0" fontId="20" fillId="33" borderId="14" xfId="0" applyFont="1" applyFill="1" applyBorder="1" applyAlignment="1">
      <alignment wrapText="1"/>
    </xf>
    <xf numFmtId="183" fontId="20" fillId="33" borderId="14" xfId="0" applyNumberFormat="1" applyFont="1" applyFill="1" applyBorder="1" applyAlignment="1">
      <alignment horizontal="right" vertical="center" wrapText="1"/>
    </xf>
    <xf numFmtId="0" fontId="20" fillId="33" borderId="14" xfId="61" applyFont="1" applyFill="1" applyBorder="1" applyAlignment="1">
      <alignment wrapText="1"/>
      <protection/>
    </xf>
    <xf numFmtId="0" fontId="5" fillId="0" borderId="14" xfId="0" applyFont="1" applyBorder="1" applyAlignment="1">
      <alignment horizontal="left" vertical="justify" wrapText="1"/>
    </xf>
    <xf numFmtId="0" fontId="5" fillId="33" borderId="14" xfId="39" applyNumberFormat="1" applyFont="1" applyFill="1" applyBorder="1" applyAlignment="1" applyProtection="1">
      <alignment horizontal="justify" vertical="center" wrapText="1"/>
      <protection/>
    </xf>
    <xf numFmtId="0" fontId="4" fillId="0" borderId="14" xfId="62" applyFont="1" applyBorder="1" applyAlignment="1">
      <alignment horizontal="center"/>
      <protection/>
    </xf>
    <xf numFmtId="172" fontId="7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center" wrapText="1"/>
      <protection/>
    </xf>
    <xf numFmtId="0" fontId="6" fillId="0" borderId="0" xfId="61" applyFont="1" applyFill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37" xfId="35"/>
    <cellStyle name="xl41" xfId="36"/>
    <cellStyle name="xl42" xfId="37"/>
    <cellStyle name="xl50" xfId="38"/>
    <cellStyle name="xl7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4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76"/>
  <sheetViews>
    <sheetView zoomScalePageLayoutView="0" workbookViewId="0" topLeftCell="A115">
      <selection activeCell="D108" sqref="D108"/>
    </sheetView>
  </sheetViews>
  <sheetFormatPr defaultColWidth="9.00390625" defaultRowHeight="12.75"/>
  <cols>
    <col min="1" max="1" width="55.00390625" style="52" customWidth="1"/>
    <col min="2" max="2" width="10.00390625" style="18" hidden="1" customWidth="1"/>
    <col min="3" max="3" width="35.375" style="18" customWidth="1"/>
    <col min="4" max="4" width="11.375" style="18" customWidth="1"/>
    <col min="5" max="6" width="9.125" style="18" customWidth="1"/>
    <col min="7" max="7" width="10.75390625" style="18" customWidth="1"/>
    <col min="8" max="16384" width="9.125" style="18" customWidth="1"/>
  </cols>
  <sheetData>
    <row r="3" spans="2:4" ht="15">
      <c r="B3" s="17"/>
      <c r="C3" s="2" t="s">
        <v>8</v>
      </c>
      <c r="D3" s="3"/>
    </row>
    <row r="4" spans="2:4" ht="15">
      <c r="B4" s="17"/>
      <c r="C4" s="2" t="s">
        <v>4</v>
      </c>
      <c r="D4" s="3"/>
    </row>
    <row r="5" spans="2:4" ht="15">
      <c r="B5" s="17"/>
      <c r="C5" s="2" t="s">
        <v>3</v>
      </c>
      <c r="D5" s="4"/>
    </row>
    <row r="6" spans="2:4" ht="15">
      <c r="B6" s="17"/>
      <c r="C6" s="2" t="s">
        <v>6</v>
      </c>
      <c r="D6" s="4"/>
    </row>
    <row r="7" spans="2:4" ht="15">
      <c r="B7" s="17"/>
      <c r="C7" s="207" t="s">
        <v>579</v>
      </c>
      <c r="D7" s="207"/>
    </row>
    <row r="8" spans="2:4" ht="15">
      <c r="B8" s="17"/>
      <c r="C8" s="207" t="s">
        <v>580</v>
      </c>
      <c r="D8" s="207"/>
    </row>
    <row r="9" spans="2:4" ht="15">
      <c r="B9" s="17"/>
      <c r="C9" s="207" t="s">
        <v>581</v>
      </c>
      <c r="D9" s="207"/>
    </row>
    <row r="10" spans="2:4" ht="15">
      <c r="B10" s="17"/>
      <c r="C10" s="19"/>
      <c r="D10" s="17"/>
    </row>
    <row r="11" spans="1:4" ht="35.25" customHeight="1">
      <c r="A11" s="208" t="s">
        <v>583</v>
      </c>
      <c r="B11" s="208"/>
      <c r="C11" s="208"/>
      <c r="D11" s="208"/>
    </row>
    <row r="12" spans="1:4" ht="15" customHeight="1">
      <c r="A12" s="53"/>
      <c r="B12" s="20"/>
      <c r="C12" s="20"/>
      <c r="D12" s="21" t="s">
        <v>5</v>
      </c>
    </row>
    <row r="13" spans="1:4" ht="52.5" customHeight="1">
      <c r="A13" s="5" t="s">
        <v>0</v>
      </c>
      <c r="B13" s="22" t="s">
        <v>9</v>
      </c>
      <c r="C13" s="23" t="s">
        <v>10</v>
      </c>
      <c r="D13" s="1" t="s">
        <v>582</v>
      </c>
    </row>
    <row r="14" spans="1:4" ht="27" customHeight="1">
      <c r="A14" s="5" t="s">
        <v>446</v>
      </c>
      <c r="B14" s="24" t="s">
        <v>1</v>
      </c>
      <c r="C14" s="1" t="s">
        <v>77</v>
      </c>
      <c r="D14" s="25">
        <f>D15+D28+D38+D41+D53+D57+D77+D87+D95+D73+D51</f>
        <v>45847.99999999999</v>
      </c>
    </row>
    <row r="15" spans="1:4" ht="26.25" customHeight="1">
      <c r="A15" s="5" t="s">
        <v>11</v>
      </c>
      <c r="B15" s="1">
        <v>182</v>
      </c>
      <c r="C15" s="1" t="s">
        <v>78</v>
      </c>
      <c r="D15" s="25">
        <f>D16</f>
        <v>10940</v>
      </c>
    </row>
    <row r="16" spans="1:4" ht="18" customHeight="1">
      <c r="A16" s="11" t="s">
        <v>12</v>
      </c>
      <c r="B16" s="6">
        <v>182</v>
      </c>
      <c r="C16" s="6" t="s">
        <v>79</v>
      </c>
      <c r="D16" s="7">
        <f>D18+D19+D20+D21+D22+D23+D24+D26</f>
        <v>10940</v>
      </c>
    </row>
    <row r="17" spans="1:4" ht="90" hidden="1">
      <c r="A17" s="11" t="s">
        <v>13</v>
      </c>
      <c r="B17" s="8"/>
      <c r="C17" s="51" t="s">
        <v>14</v>
      </c>
      <c r="D17" s="7"/>
    </row>
    <row r="18" spans="1:4" ht="108.75" customHeight="1">
      <c r="A18" s="11" t="s">
        <v>15</v>
      </c>
      <c r="B18" s="8">
        <v>182</v>
      </c>
      <c r="C18" s="6" t="s">
        <v>80</v>
      </c>
      <c r="D18" s="7">
        <v>9376.6</v>
      </c>
    </row>
    <row r="19" spans="1:4" ht="147.75" customHeight="1">
      <c r="A19" s="11" t="s">
        <v>502</v>
      </c>
      <c r="B19" s="8">
        <v>182</v>
      </c>
      <c r="C19" s="6" t="s">
        <v>81</v>
      </c>
      <c r="D19" s="7">
        <v>386.9</v>
      </c>
    </row>
    <row r="20" spans="1:4" ht="63.75" customHeight="1">
      <c r="A20" s="11" t="s">
        <v>16</v>
      </c>
      <c r="B20" s="8">
        <v>182</v>
      </c>
      <c r="C20" s="6" t="s">
        <v>82</v>
      </c>
      <c r="D20" s="7">
        <v>737.4</v>
      </c>
    </row>
    <row r="21" spans="1:4" ht="125.25" customHeight="1">
      <c r="A21" s="11" t="s">
        <v>17</v>
      </c>
      <c r="B21" s="8"/>
      <c r="C21" s="6" t="s">
        <v>83</v>
      </c>
      <c r="D21" s="7">
        <v>48.2</v>
      </c>
    </row>
    <row r="22" spans="1:4" ht="136.5" customHeight="1">
      <c r="A22" s="11" t="s">
        <v>448</v>
      </c>
      <c r="B22" s="8"/>
      <c r="C22" s="6" t="s">
        <v>449</v>
      </c>
      <c r="D22" s="7">
        <v>169.8</v>
      </c>
    </row>
    <row r="23" spans="1:4" ht="140.25" customHeight="1">
      <c r="A23" s="11" t="s">
        <v>451</v>
      </c>
      <c r="B23" s="8"/>
      <c r="C23" s="6" t="s">
        <v>450</v>
      </c>
      <c r="D23" s="7">
        <v>0.7</v>
      </c>
    </row>
    <row r="24" spans="1:4" ht="75">
      <c r="A24" s="166" t="s">
        <v>556</v>
      </c>
      <c r="B24" s="167" t="s">
        <v>489</v>
      </c>
      <c r="C24" s="168" t="s">
        <v>552</v>
      </c>
      <c r="D24" s="7">
        <v>215.3</v>
      </c>
    </row>
    <row r="25" spans="1:4" ht="120" hidden="1">
      <c r="A25" s="166" t="s">
        <v>557</v>
      </c>
      <c r="B25" s="167" t="s">
        <v>489</v>
      </c>
      <c r="C25" s="168" t="s">
        <v>553</v>
      </c>
      <c r="D25" s="7">
        <v>156.5</v>
      </c>
    </row>
    <row r="26" spans="1:4" ht="65.25" customHeight="1">
      <c r="A26" s="166" t="s">
        <v>558</v>
      </c>
      <c r="B26" s="167" t="s">
        <v>489</v>
      </c>
      <c r="C26" s="168" t="s">
        <v>554</v>
      </c>
      <c r="D26" s="7">
        <v>5.1</v>
      </c>
    </row>
    <row r="27" spans="1:4" ht="153.75" customHeight="1" hidden="1">
      <c r="A27" s="166" t="s">
        <v>559</v>
      </c>
      <c r="B27" s="167" t="s">
        <v>489</v>
      </c>
      <c r="C27" s="168" t="s">
        <v>555</v>
      </c>
      <c r="D27" s="7">
        <v>4.2</v>
      </c>
    </row>
    <row r="28" spans="1:4" ht="55.5" customHeight="1">
      <c r="A28" s="5" t="s">
        <v>18</v>
      </c>
      <c r="B28" s="1"/>
      <c r="C28" s="27" t="s">
        <v>507</v>
      </c>
      <c r="D28" s="9">
        <f>D29</f>
        <v>3217.2</v>
      </c>
    </row>
    <row r="29" spans="1:4" ht="55.5" customHeight="1">
      <c r="A29" s="163" t="s">
        <v>501</v>
      </c>
      <c r="B29" s="1"/>
      <c r="C29" s="6" t="s">
        <v>508</v>
      </c>
      <c r="D29" s="9">
        <f>D30+D32+D34+D36</f>
        <v>3217.2</v>
      </c>
    </row>
    <row r="30" spans="1:4" ht="97.5" customHeight="1">
      <c r="A30" s="11" t="s">
        <v>19</v>
      </c>
      <c r="B30" s="8"/>
      <c r="C30" s="6" t="s">
        <v>509</v>
      </c>
      <c r="D30" s="7">
        <f>D31</f>
        <v>1677.9</v>
      </c>
    </row>
    <row r="31" spans="1:4" ht="147" customHeight="1">
      <c r="A31" s="11" t="s">
        <v>20</v>
      </c>
      <c r="B31" s="8"/>
      <c r="C31" s="6" t="s">
        <v>510</v>
      </c>
      <c r="D31" s="7">
        <v>1677.9</v>
      </c>
    </row>
    <row r="32" spans="1:4" ht="111.75" customHeight="1">
      <c r="A32" s="11" t="s">
        <v>21</v>
      </c>
      <c r="B32" s="8"/>
      <c r="C32" s="6" t="s">
        <v>511</v>
      </c>
      <c r="D32" s="7">
        <f>D33</f>
        <v>8</v>
      </c>
    </row>
    <row r="33" spans="1:4" ht="174" customHeight="1">
      <c r="A33" s="11" t="s">
        <v>22</v>
      </c>
      <c r="B33" s="8"/>
      <c r="C33" s="6" t="s">
        <v>512</v>
      </c>
      <c r="D33" s="7">
        <v>8</v>
      </c>
    </row>
    <row r="34" spans="1:4" ht="92.25" customHeight="1">
      <c r="A34" s="11" t="s">
        <v>23</v>
      </c>
      <c r="B34" s="8"/>
      <c r="C34" s="6" t="s">
        <v>513</v>
      </c>
      <c r="D34" s="7">
        <f>D35</f>
        <v>1739.8</v>
      </c>
    </row>
    <row r="35" spans="1:4" ht="160.5" customHeight="1">
      <c r="A35" s="11" t="s">
        <v>24</v>
      </c>
      <c r="B35" s="8"/>
      <c r="C35" s="6" t="s">
        <v>514</v>
      </c>
      <c r="D35" s="7">
        <v>1739.8</v>
      </c>
    </row>
    <row r="36" spans="1:4" ht="90.75" customHeight="1">
      <c r="A36" s="11" t="s">
        <v>25</v>
      </c>
      <c r="B36" s="8"/>
      <c r="C36" s="6" t="s">
        <v>515</v>
      </c>
      <c r="D36" s="7">
        <f>D37</f>
        <v>-208.5</v>
      </c>
    </row>
    <row r="37" spans="1:4" ht="147" customHeight="1">
      <c r="A37" s="11" t="s">
        <v>26</v>
      </c>
      <c r="B37" s="8"/>
      <c r="C37" s="6" t="s">
        <v>516</v>
      </c>
      <c r="D37" s="7">
        <v>-208.5</v>
      </c>
    </row>
    <row r="38" spans="1:4" ht="18.75" customHeight="1">
      <c r="A38" s="5" t="s">
        <v>27</v>
      </c>
      <c r="B38" s="1">
        <v>182</v>
      </c>
      <c r="C38" s="10" t="s">
        <v>84</v>
      </c>
      <c r="D38" s="9">
        <f>D39</f>
        <v>37.2</v>
      </c>
    </row>
    <row r="39" spans="1:4" ht="18.75" customHeight="1">
      <c r="A39" s="11" t="s">
        <v>28</v>
      </c>
      <c r="B39" s="8">
        <v>182</v>
      </c>
      <c r="C39" s="6" t="s">
        <v>85</v>
      </c>
      <c r="D39" s="7">
        <f>D40</f>
        <v>37.2</v>
      </c>
    </row>
    <row r="40" spans="1:4" ht="19.5" customHeight="1">
      <c r="A40" s="11" t="s">
        <v>28</v>
      </c>
      <c r="B40" s="8">
        <v>182</v>
      </c>
      <c r="C40" s="6" t="s">
        <v>86</v>
      </c>
      <c r="D40" s="7">
        <v>37.2</v>
      </c>
    </row>
    <row r="41" spans="1:4" ht="18" customHeight="1">
      <c r="A41" s="54" t="s">
        <v>29</v>
      </c>
      <c r="B41" s="28">
        <v>182</v>
      </c>
      <c r="C41" s="10" t="s">
        <v>87</v>
      </c>
      <c r="D41" s="9">
        <f>D42+D46</f>
        <v>29024.1</v>
      </c>
    </row>
    <row r="42" spans="1:4" ht="16.5" customHeight="1">
      <c r="A42" s="55" t="s">
        <v>30</v>
      </c>
      <c r="B42" s="29">
        <v>182</v>
      </c>
      <c r="C42" s="6" t="s">
        <v>88</v>
      </c>
      <c r="D42" s="7">
        <f>D43</f>
        <v>9448.3</v>
      </c>
    </row>
    <row r="43" spans="1:4" ht="63.75" customHeight="1">
      <c r="A43" s="55" t="s">
        <v>31</v>
      </c>
      <c r="B43" s="29">
        <v>182</v>
      </c>
      <c r="C43" s="6" t="s">
        <v>89</v>
      </c>
      <c r="D43" s="7">
        <v>9448.3</v>
      </c>
    </row>
    <row r="44" spans="1:4" ht="15" hidden="1">
      <c r="A44" s="56" t="s">
        <v>32</v>
      </c>
      <c r="B44" s="30"/>
      <c r="C44" s="31" t="s">
        <v>33</v>
      </c>
      <c r="D44" s="32">
        <f>D45</f>
        <v>0</v>
      </c>
    </row>
    <row r="45" spans="1:4" ht="15" hidden="1">
      <c r="A45" s="56" t="s">
        <v>34</v>
      </c>
      <c r="B45" s="30"/>
      <c r="C45" s="31" t="s">
        <v>35</v>
      </c>
      <c r="D45" s="32"/>
    </row>
    <row r="46" spans="1:4" ht="18.75" customHeight="1">
      <c r="A46" s="55" t="s">
        <v>36</v>
      </c>
      <c r="B46" s="29">
        <v>182</v>
      </c>
      <c r="C46" s="6" t="s">
        <v>90</v>
      </c>
      <c r="D46" s="7">
        <f>D47+D49</f>
        <v>19575.8</v>
      </c>
    </row>
    <row r="47" spans="1:4" ht="18" customHeight="1">
      <c r="A47" s="55" t="s">
        <v>37</v>
      </c>
      <c r="B47" s="29">
        <v>182</v>
      </c>
      <c r="C47" s="6" t="s">
        <v>91</v>
      </c>
      <c r="D47" s="7">
        <f>D48</f>
        <v>12342</v>
      </c>
    </row>
    <row r="48" spans="1:4" ht="48" customHeight="1">
      <c r="A48" s="55" t="s">
        <v>38</v>
      </c>
      <c r="B48" s="29">
        <v>182</v>
      </c>
      <c r="C48" s="6" t="s">
        <v>92</v>
      </c>
      <c r="D48" s="7">
        <v>12342</v>
      </c>
    </row>
    <row r="49" spans="1:4" ht="18" customHeight="1">
      <c r="A49" s="55" t="s">
        <v>39</v>
      </c>
      <c r="B49" s="29">
        <v>182</v>
      </c>
      <c r="C49" s="6" t="s">
        <v>93</v>
      </c>
      <c r="D49" s="7">
        <f>D50</f>
        <v>7233.8</v>
      </c>
    </row>
    <row r="50" spans="1:4" ht="45" customHeight="1">
      <c r="A50" s="55" t="s">
        <v>40</v>
      </c>
      <c r="B50" s="29">
        <v>182</v>
      </c>
      <c r="C50" s="6" t="s">
        <v>94</v>
      </c>
      <c r="D50" s="7">
        <v>7233.8</v>
      </c>
    </row>
    <row r="51" spans="1:4" ht="15" hidden="1">
      <c r="A51" s="166" t="s">
        <v>548</v>
      </c>
      <c r="B51" s="169" t="s">
        <v>489</v>
      </c>
      <c r="C51" s="45" t="s">
        <v>546</v>
      </c>
      <c r="D51" s="7">
        <f>D52</f>
        <v>0</v>
      </c>
    </row>
    <row r="52" spans="1:4" ht="150" hidden="1">
      <c r="A52" s="166" t="s">
        <v>549</v>
      </c>
      <c r="B52" s="169" t="s">
        <v>489</v>
      </c>
      <c r="C52" s="45" t="s">
        <v>547</v>
      </c>
      <c r="D52" s="7"/>
    </row>
    <row r="53" spans="1:4" ht="15.75">
      <c r="A53" s="54" t="s">
        <v>41</v>
      </c>
      <c r="B53" s="28">
        <v>182</v>
      </c>
      <c r="C53" s="10" t="s">
        <v>95</v>
      </c>
      <c r="D53" s="9">
        <f>D54</f>
        <v>14.2</v>
      </c>
    </row>
    <row r="54" spans="1:4" ht="66" customHeight="1">
      <c r="A54" s="55" t="s">
        <v>42</v>
      </c>
      <c r="B54" s="33"/>
      <c r="C54" s="6" t="s">
        <v>96</v>
      </c>
      <c r="D54" s="7">
        <f>D55</f>
        <v>14.2</v>
      </c>
    </row>
    <row r="55" spans="1:4" ht="105.75" customHeight="1">
      <c r="A55" s="55" t="s">
        <v>43</v>
      </c>
      <c r="B55" s="33"/>
      <c r="C55" s="6" t="s">
        <v>97</v>
      </c>
      <c r="D55" s="7">
        <f>D56</f>
        <v>14.2</v>
      </c>
    </row>
    <row r="56" spans="1:4" ht="105.75" customHeight="1">
      <c r="A56" s="55" t="s">
        <v>109</v>
      </c>
      <c r="B56" s="33"/>
      <c r="C56" s="6" t="s">
        <v>110</v>
      </c>
      <c r="D56" s="7">
        <f>13.2+1</f>
        <v>14.2</v>
      </c>
    </row>
    <row r="57" spans="1:4" ht="48" customHeight="1">
      <c r="A57" s="5" t="s">
        <v>44</v>
      </c>
      <c r="B57" s="28">
        <v>707</v>
      </c>
      <c r="C57" s="10" t="s">
        <v>138</v>
      </c>
      <c r="D57" s="9">
        <f>D58+D63</f>
        <v>1584.6</v>
      </c>
    </row>
    <row r="58" spans="1:4" ht="135">
      <c r="A58" s="44" t="s">
        <v>114</v>
      </c>
      <c r="B58" s="28"/>
      <c r="C58" s="6" t="s">
        <v>124</v>
      </c>
      <c r="D58" s="7">
        <f>D59+D61</f>
        <v>758.2</v>
      </c>
    </row>
    <row r="59" spans="1:4" ht="120">
      <c r="A59" s="44" t="s">
        <v>115</v>
      </c>
      <c r="B59" s="28"/>
      <c r="C59" s="6" t="s">
        <v>125</v>
      </c>
      <c r="D59" s="7">
        <f>D60</f>
        <v>483.3</v>
      </c>
    </row>
    <row r="60" spans="1:4" ht="105">
      <c r="A60" s="44" t="s">
        <v>116</v>
      </c>
      <c r="B60" s="28"/>
      <c r="C60" s="6" t="s">
        <v>126</v>
      </c>
      <c r="D60" s="7">
        <f>393.8+89.5</f>
        <v>483.3</v>
      </c>
    </row>
    <row r="61" spans="1:4" ht="120">
      <c r="A61" s="139" t="s">
        <v>539</v>
      </c>
      <c r="B61" s="170" t="s">
        <v>489</v>
      </c>
      <c r="C61" s="45" t="s">
        <v>536</v>
      </c>
      <c r="D61" s="7">
        <f>D62</f>
        <v>274.9</v>
      </c>
    </row>
    <row r="62" spans="1:4" ht="90">
      <c r="A62" s="139" t="s">
        <v>538</v>
      </c>
      <c r="B62" s="170" t="s">
        <v>489</v>
      </c>
      <c r="C62" s="45" t="s">
        <v>537</v>
      </c>
      <c r="D62" s="7">
        <v>274.9</v>
      </c>
    </row>
    <row r="63" spans="1:4" ht="108" customHeight="1">
      <c r="A63" s="166" t="s">
        <v>117</v>
      </c>
      <c r="B63" s="169" t="s">
        <v>489</v>
      </c>
      <c r="C63" s="45" t="s">
        <v>127</v>
      </c>
      <c r="D63" s="7">
        <f>D64+D66</f>
        <v>826.4</v>
      </c>
    </row>
    <row r="64" spans="1:4" ht="105.75" customHeight="1">
      <c r="A64" s="166" t="s">
        <v>118</v>
      </c>
      <c r="B64" s="169" t="s">
        <v>489</v>
      </c>
      <c r="C64" s="45" t="s">
        <v>128</v>
      </c>
      <c r="D64" s="7">
        <f>D65</f>
        <v>826.4</v>
      </c>
    </row>
    <row r="65" spans="1:4" ht="105">
      <c r="A65" s="166" t="s">
        <v>119</v>
      </c>
      <c r="B65" s="169" t="s">
        <v>489</v>
      </c>
      <c r="C65" s="45" t="s">
        <v>129</v>
      </c>
      <c r="D65" s="7">
        <v>826.4</v>
      </c>
    </row>
    <row r="66" spans="1:4" ht="150" hidden="1">
      <c r="A66" s="139" t="s">
        <v>428</v>
      </c>
      <c r="B66" s="28"/>
      <c r="C66" s="6" t="s">
        <v>433</v>
      </c>
      <c r="D66" s="7">
        <f>D67</f>
        <v>0</v>
      </c>
    </row>
    <row r="67" spans="1:4" ht="150" hidden="1">
      <c r="A67" s="139" t="s">
        <v>429</v>
      </c>
      <c r="B67" s="28"/>
      <c r="C67" s="6" t="s">
        <v>432</v>
      </c>
      <c r="D67" s="7">
        <f>D68</f>
        <v>0</v>
      </c>
    </row>
    <row r="68" spans="1:4" ht="180" hidden="1">
      <c r="A68" s="139" t="s">
        <v>430</v>
      </c>
      <c r="B68" s="28"/>
      <c r="C68" s="6" t="s">
        <v>431</v>
      </c>
      <c r="D68" s="7"/>
    </row>
    <row r="69" spans="1:4" ht="15.75" hidden="1">
      <c r="A69" s="44"/>
      <c r="B69" s="28"/>
      <c r="C69" s="6"/>
      <c r="D69" s="7"/>
    </row>
    <row r="70" spans="1:4" ht="15.75" hidden="1">
      <c r="A70" s="44"/>
      <c r="B70" s="28"/>
      <c r="C70" s="6"/>
      <c r="D70" s="7"/>
    </row>
    <row r="71" spans="1:4" ht="15.75" hidden="1">
      <c r="A71" s="44"/>
      <c r="B71" s="28"/>
      <c r="C71" s="6"/>
      <c r="D71" s="7"/>
    </row>
    <row r="72" spans="1:4" ht="15.75" hidden="1">
      <c r="A72" s="44"/>
      <c r="B72" s="28"/>
      <c r="C72" s="6"/>
      <c r="D72" s="7"/>
    </row>
    <row r="73" spans="1:4" s="34" customFormat="1" ht="31.5" hidden="1">
      <c r="A73" s="171" t="s">
        <v>45</v>
      </c>
      <c r="B73" s="172" t="s">
        <v>489</v>
      </c>
      <c r="C73" s="173" t="s">
        <v>130</v>
      </c>
      <c r="D73" s="9">
        <f>D74</f>
        <v>0</v>
      </c>
    </row>
    <row r="74" spans="1:4" ht="15" hidden="1">
      <c r="A74" s="166" t="s">
        <v>46</v>
      </c>
      <c r="B74" s="169" t="s">
        <v>489</v>
      </c>
      <c r="C74" s="45" t="s">
        <v>131</v>
      </c>
      <c r="D74" s="7">
        <f>D75</f>
        <v>0</v>
      </c>
    </row>
    <row r="75" spans="1:4" ht="30" hidden="1">
      <c r="A75" s="166" t="s">
        <v>120</v>
      </c>
      <c r="B75" s="169" t="s">
        <v>489</v>
      </c>
      <c r="C75" s="45" t="s">
        <v>132</v>
      </c>
      <c r="D75" s="7">
        <f>D76</f>
        <v>0</v>
      </c>
    </row>
    <row r="76" spans="1:4" ht="30" hidden="1">
      <c r="A76" s="166" t="s">
        <v>47</v>
      </c>
      <c r="B76" s="169" t="s">
        <v>489</v>
      </c>
      <c r="C76" s="45" t="s">
        <v>133</v>
      </c>
      <c r="D76" s="7"/>
    </row>
    <row r="77" spans="1:4" ht="31.5">
      <c r="A77" s="62" t="s">
        <v>48</v>
      </c>
      <c r="B77" s="28">
        <v>707</v>
      </c>
      <c r="C77" s="10" t="s">
        <v>134</v>
      </c>
      <c r="D77" s="13">
        <f>D84+D81+D78</f>
        <v>1030.7</v>
      </c>
    </row>
    <row r="78" spans="1:4" ht="120" hidden="1">
      <c r="A78" s="139" t="s">
        <v>442</v>
      </c>
      <c r="B78" s="28"/>
      <c r="C78" s="45" t="s">
        <v>443</v>
      </c>
      <c r="D78" s="12">
        <f>D79</f>
        <v>0</v>
      </c>
    </row>
    <row r="79" spans="1:4" ht="120" hidden="1">
      <c r="A79" s="139" t="s">
        <v>440</v>
      </c>
      <c r="B79" s="28"/>
      <c r="C79" s="45" t="s">
        <v>444</v>
      </c>
      <c r="D79" s="12">
        <f>D80</f>
        <v>0</v>
      </c>
    </row>
    <row r="80" spans="1:4" ht="120" hidden="1">
      <c r="A80" s="139" t="s">
        <v>441</v>
      </c>
      <c r="B80" s="28"/>
      <c r="C80" s="45" t="s">
        <v>445</v>
      </c>
      <c r="D80" s="12"/>
    </row>
    <row r="81" spans="1:4" ht="45" hidden="1">
      <c r="A81" s="16" t="s">
        <v>427</v>
      </c>
      <c r="B81" s="28"/>
      <c r="C81" s="6" t="s">
        <v>503</v>
      </c>
      <c r="D81" s="12">
        <f>D82</f>
        <v>0</v>
      </c>
    </row>
    <row r="82" spans="1:4" ht="75" hidden="1">
      <c r="A82" s="16" t="s">
        <v>425</v>
      </c>
      <c r="B82" s="28"/>
      <c r="C82" s="6" t="s">
        <v>426</v>
      </c>
      <c r="D82" s="12">
        <f>D83</f>
        <v>0</v>
      </c>
    </row>
    <row r="83" spans="1:4" ht="75" hidden="1">
      <c r="A83" s="16" t="s">
        <v>423</v>
      </c>
      <c r="B83" s="28"/>
      <c r="C83" s="6" t="s">
        <v>424</v>
      </c>
      <c r="D83" s="12"/>
    </row>
    <row r="84" spans="1:4" s="34" customFormat="1" ht="105">
      <c r="A84" s="166" t="s">
        <v>121</v>
      </c>
      <c r="B84" s="169" t="s">
        <v>489</v>
      </c>
      <c r="C84" s="45" t="s">
        <v>135</v>
      </c>
      <c r="D84" s="12">
        <f>D85</f>
        <v>1030.7</v>
      </c>
    </row>
    <row r="85" spans="1:4" ht="94.5" customHeight="1">
      <c r="A85" s="166" t="s">
        <v>122</v>
      </c>
      <c r="B85" s="169" t="s">
        <v>489</v>
      </c>
      <c r="C85" s="45" t="s">
        <v>136</v>
      </c>
      <c r="D85" s="12">
        <f>D86</f>
        <v>1030.7</v>
      </c>
    </row>
    <row r="86" spans="1:4" ht="91.5" customHeight="1">
      <c r="A86" s="166" t="s">
        <v>123</v>
      </c>
      <c r="B86" s="169" t="s">
        <v>489</v>
      </c>
      <c r="C86" s="45" t="s">
        <v>137</v>
      </c>
      <c r="D86" s="12">
        <v>1030.7</v>
      </c>
    </row>
    <row r="87" spans="1:4" ht="15.75" hidden="1">
      <c r="A87" s="44" t="s">
        <v>49</v>
      </c>
      <c r="B87" s="29">
        <v>707</v>
      </c>
      <c r="C87" s="10" t="s">
        <v>518</v>
      </c>
      <c r="D87" s="13">
        <f>D88+D90</f>
        <v>0</v>
      </c>
    </row>
    <row r="88" spans="1:4" ht="45" hidden="1">
      <c r="A88" s="16" t="s">
        <v>519</v>
      </c>
      <c r="B88" s="29"/>
      <c r="C88" s="6" t="s">
        <v>521</v>
      </c>
      <c r="D88" s="13">
        <f>D89</f>
        <v>0</v>
      </c>
    </row>
    <row r="89" spans="1:4" ht="60" hidden="1">
      <c r="A89" s="16" t="s">
        <v>517</v>
      </c>
      <c r="B89" s="29"/>
      <c r="C89" s="6" t="s">
        <v>520</v>
      </c>
      <c r="D89" s="13"/>
    </row>
    <row r="90" spans="1:4" ht="156" customHeight="1" hidden="1">
      <c r="A90" s="166" t="s">
        <v>543</v>
      </c>
      <c r="B90" s="174" t="s">
        <v>489</v>
      </c>
      <c r="C90" s="45" t="s">
        <v>540</v>
      </c>
      <c r="D90" s="12">
        <f>D91</f>
        <v>0</v>
      </c>
    </row>
    <row r="91" spans="1:4" ht="120" hidden="1">
      <c r="A91" s="166" t="s">
        <v>544</v>
      </c>
      <c r="B91" s="174" t="s">
        <v>489</v>
      </c>
      <c r="C91" s="45" t="s">
        <v>541</v>
      </c>
      <c r="D91" s="12">
        <f>D92</f>
        <v>0</v>
      </c>
    </row>
    <row r="92" spans="1:4" ht="93" customHeight="1" hidden="1">
      <c r="A92" s="166" t="s">
        <v>545</v>
      </c>
      <c r="B92" s="174" t="s">
        <v>489</v>
      </c>
      <c r="C92" s="45" t="s">
        <v>542</v>
      </c>
      <c r="D92" s="12"/>
    </row>
    <row r="93" spans="1:4" ht="45" hidden="1">
      <c r="A93" s="44" t="s">
        <v>50</v>
      </c>
      <c r="B93" s="35"/>
      <c r="C93" s="63" t="s">
        <v>51</v>
      </c>
      <c r="D93" s="36">
        <f>D94</f>
        <v>0</v>
      </c>
    </row>
    <row r="94" spans="1:4" ht="60" hidden="1">
      <c r="A94" s="44" t="s">
        <v>52</v>
      </c>
      <c r="B94" s="35"/>
      <c r="C94" s="63" t="s">
        <v>53</v>
      </c>
      <c r="D94" s="36"/>
    </row>
    <row r="95" spans="1:4" ht="31.5" hidden="1">
      <c r="A95" s="62" t="s">
        <v>436</v>
      </c>
      <c r="B95" s="160"/>
      <c r="C95" s="161" t="s">
        <v>439</v>
      </c>
      <c r="D95" s="162">
        <f>D98</f>
        <v>0</v>
      </c>
    </row>
    <row r="96" spans="1:4" ht="30" hidden="1">
      <c r="A96" s="44" t="s">
        <v>435</v>
      </c>
      <c r="B96" s="35"/>
      <c r="C96" s="63" t="s">
        <v>438</v>
      </c>
      <c r="D96" s="36">
        <f>D97</f>
        <v>0</v>
      </c>
    </row>
    <row r="97" spans="1:4" ht="30" hidden="1">
      <c r="A97" s="44" t="s">
        <v>434</v>
      </c>
      <c r="B97" s="35"/>
      <c r="C97" s="63" t="s">
        <v>437</v>
      </c>
      <c r="D97" s="36"/>
    </row>
    <row r="98" spans="1:4" ht="30" hidden="1">
      <c r="A98" s="44" t="s">
        <v>566</v>
      </c>
      <c r="B98" s="35"/>
      <c r="C98" s="63" t="s">
        <v>567</v>
      </c>
      <c r="D98" s="36">
        <f>D99</f>
        <v>0</v>
      </c>
    </row>
    <row r="99" spans="1:4" ht="30" hidden="1">
      <c r="A99" s="44" t="s">
        <v>568</v>
      </c>
      <c r="B99" s="35"/>
      <c r="C99" s="63" t="s">
        <v>567</v>
      </c>
      <c r="D99" s="36">
        <f>D100+D101+D102</f>
        <v>0</v>
      </c>
    </row>
    <row r="100" spans="1:4" ht="45" hidden="1">
      <c r="A100" s="44" t="s">
        <v>569</v>
      </c>
      <c r="B100" s="35"/>
      <c r="C100" s="175" t="s">
        <v>570</v>
      </c>
      <c r="D100" s="176"/>
    </row>
    <row r="101" spans="1:4" ht="45" hidden="1">
      <c r="A101" s="16" t="s">
        <v>572</v>
      </c>
      <c r="B101" s="35"/>
      <c r="C101" s="45" t="s">
        <v>571</v>
      </c>
      <c r="D101" s="176"/>
    </row>
    <row r="102" spans="1:4" ht="45" hidden="1">
      <c r="A102" s="16" t="s">
        <v>573</v>
      </c>
      <c r="B102" s="35"/>
      <c r="C102" s="45" t="s">
        <v>574</v>
      </c>
      <c r="D102" s="36"/>
    </row>
    <row r="103" spans="1:4" s="34" customFormat="1" ht="17.25" customHeight="1">
      <c r="A103" s="5" t="s">
        <v>54</v>
      </c>
      <c r="B103" s="37" t="s">
        <v>1</v>
      </c>
      <c r="C103" s="10" t="s">
        <v>98</v>
      </c>
      <c r="D103" s="9">
        <f>D104</f>
        <v>55177.200000000004</v>
      </c>
    </row>
    <row r="104" spans="1:4" s="34" customFormat="1" ht="46.5" customHeight="1">
      <c r="A104" s="11" t="s">
        <v>55</v>
      </c>
      <c r="B104" s="38" t="s">
        <v>1</v>
      </c>
      <c r="C104" s="39" t="s">
        <v>99</v>
      </c>
      <c r="D104" s="7">
        <f>D105+D117+D108+D122</f>
        <v>55177.200000000004</v>
      </c>
    </row>
    <row r="105" spans="1:4" s="34" customFormat="1" ht="30">
      <c r="A105" s="16" t="s">
        <v>141</v>
      </c>
      <c r="B105" s="38" t="s">
        <v>1</v>
      </c>
      <c r="C105" s="39" t="s">
        <v>142</v>
      </c>
      <c r="D105" s="7">
        <f>D106</f>
        <v>9926.900000000001</v>
      </c>
    </row>
    <row r="106" spans="1:4" s="34" customFormat="1" ht="60">
      <c r="A106" s="16" t="s">
        <v>140</v>
      </c>
      <c r="B106" s="14" t="s">
        <v>1</v>
      </c>
      <c r="C106" s="39" t="s">
        <v>143</v>
      </c>
      <c r="D106" s="7">
        <f>D107</f>
        <v>9926.900000000001</v>
      </c>
    </row>
    <row r="107" spans="1:4" s="34" customFormat="1" ht="45">
      <c r="A107" s="16" t="s">
        <v>139</v>
      </c>
      <c r="B107" s="38">
        <v>737</v>
      </c>
      <c r="C107" s="39" t="s">
        <v>144</v>
      </c>
      <c r="D107" s="7">
        <f>4910.1+5016.8</f>
        <v>9926.900000000001</v>
      </c>
    </row>
    <row r="108" spans="1:4" s="34" customFormat="1" ht="45">
      <c r="A108" s="11" t="s">
        <v>56</v>
      </c>
      <c r="B108" s="38" t="s">
        <v>1</v>
      </c>
      <c r="C108" s="39" t="s">
        <v>100</v>
      </c>
      <c r="D108" s="7">
        <f>D115+D113+D109+D111</f>
        <v>44633.9</v>
      </c>
    </row>
    <row r="109" spans="1:4" s="34" customFormat="1" ht="30" hidden="1">
      <c r="A109" s="57" t="s">
        <v>447</v>
      </c>
      <c r="B109" s="38"/>
      <c r="C109" s="41" t="s">
        <v>498</v>
      </c>
      <c r="D109" s="7">
        <f>D110</f>
        <v>0</v>
      </c>
    </row>
    <row r="110" spans="1:4" s="34" customFormat="1" ht="45" hidden="1">
      <c r="A110" s="57" t="s">
        <v>57</v>
      </c>
      <c r="B110" s="40"/>
      <c r="C110" s="41" t="s">
        <v>101</v>
      </c>
      <c r="D110" s="15"/>
    </row>
    <row r="111" spans="1:4" s="34" customFormat="1" ht="46.5" customHeight="1" hidden="1">
      <c r="A111" s="58" t="s">
        <v>550</v>
      </c>
      <c r="B111" s="40"/>
      <c r="C111" s="39" t="s">
        <v>564</v>
      </c>
      <c r="D111" s="15">
        <f>D112</f>
        <v>0</v>
      </c>
    </row>
    <row r="112" spans="1:4" s="34" customFormat="1" ht="45.75" customHeight="1" hidden="1">
      <c r="A112" s="58" t="s">
        <v>551</v>
      </c>
      <c r="B112" s="40"/>
      <c r="C112" s="39" t="s">
        <v>565</v>
      </c>
      <c r="D112" s="15"/>
    </row>
    <row r="113" spans="1:4" s="34" customFormat="1" ht="48" customHeight="1" hidden="1">
      <c r="A113" s="165" t="s">
        <v>58</v>
      </c>
      <c r="B113" s="38"/>
      <c r="C113" s="39" t="s">
        <v>59</v>
      </c>
      <c r="D113" s="7">
        <f>D114</f>
        <v>0</v>
      </c>
    </row>
    <row r="114" spans="1:4" s="34" customFormat="1" ht="48" customHeight="1" hidden="1">
      <c r="A114" s="165" t="s">
        <v>60</v>
      </c>
      <c r="B114" s="38"/>
      <c r="C114" s="39" t="s">
        <v>59</v>
      </c>
      <c r="D114" s="7"/>
    </row>
    <row r="115" spans="1:4" s="34" customFormat="1" ht="15">
      <c r="A115" s="11" t="s">
        <v>61</v>
      </c>
      <c r="B115" s="38" t="s">
        <v>1</v>
      </c>
      <c r="C115" s="39" t="s">
        <v>102</v>
      </c>
      <c r="D115" s="7">
        <f>D116</f>
        <v>44633.9</v>
      </c>
    </row>
    <row r="116" spans="1:4" s="34" customFormat="1" ht="31.5" customHeight="1">
      <c r="A116" s="11" t="s">
        <v>62</v>
      </c>
      <c r="B116" s="38" t="s">
        <v>7</v>
      </c>
      <c r="C116" s="39" t="s">
        <v>103</v>
      </c>
      <c r="D116" s="7">
        <f>40000+4633.9</f>
        <v>44633.9</v>
      </c>
    </row>
    <row r="117" spans="1:4" ht="34.5" customHeight="1">
      <c r="A117" s="11" t="s">
        <v>63</v>
      </c>
      <c r="B117" s="38" t="s">
        <v>1</v>
      </c>
      <c r="C117" s="39" t="s">
        <v>104</v>
      </c>
      <c r="D117" s="7">
        <f>D118+D120</f>
        <v>457.59999999999997</v>
      </c>
    </row>
    <row r="118" spans="1:4" ht="50.25" customHeight="1">
      <c r="A118" s="11" t="s">
        <v>64</v>
      </c>
      <c r="B118" s="42"/>
      <c r="C118" s="39" t="s">
        <v>105</v>
      </c>
      <c r="D118" s="7">
        <f>D119</f>
        <v>0.7</v>
      </c>
    </row>
    <row r="119" spans="1:4" ht="53.25" customHeight="1">
      <c r="A119" s="11" t="s">
        <v>65</v>
      </c>
      <c r="B119" s="43"/>
      <c r="C119" s="39" t="s">
        <v>106</v>
      </c>
      <c r="D119" s="7">
        <v>0.7</v>
      </c>
    </row>
    <row r="120" spans="1:6" ht="60">
      <c r="A120" s="11" t="s">
        <v>504</v>
      </c>
      <c r="B120" s="38" t="s">
        <v>1</v>
      </c>
      <c r="C120" s="39" t="s">
        <v>107</v>
      </c>
      <c r="D120" s="7">
        <f>D121</f>
        <v>456.9</v>
      </c>
      <c r="F120" s="205"/>
    </row>
    <row r="121" spans="1:4" ht="75">
      <c r="A121" s="11" t="s">
        <v>505</v>
      </c>
      <c r="B121" s="38" t="s">
        <v>7</v>
      </c>
      <c r="C121" s="39" t="s">
        <v>108</v>
      </c>
      <c r="D121" s="7">
        <v>456.9</v>
      </c>
    </row>
    <row r="122" spans="1:4" ht="24" customHeight="1">
      <c r="A122" s="44" t="s">
        <v>2</v>
      </c>
      <c r="B122" s="38"/>
      <c r="C122" s="45" t="s">
        <v>111</v>
      </c>
      <c r="D122" s="7">
        <f>D125+D123</f>
        <v>158.8</v>
      </c>
    </row>
    <row r="123" spans="1:4" ht="74.25" customHeight="1">
      <c r="A123" s="139" t="s">
        <v>419</v>
      </c>
      <c r="B123" s="38"/>
      <c r="C123" s="45" t="s">
        <v>421</v>
      </c>
      <c r="D123" s="7">
        <f>D124</f>
        <v>158.8</v>
      </c>
    </row>
    <row r="124" spans="1:4" ht="90" customHeight="1">
      <c r="A124" s="139" t="s">
        <v>422</v>
      </c>
      <c r="B124" s="38"/>
      <c r="C124" s="45" t="s">
        <v>420</v>
      </c>
      <c r="D124" s="7">
        <f>158.8</f>
        <v>158.8</v>
      </c>
    </row>
    <row r="125" spans="1:4" ht="27" customHeight="1" hidden="1">
      <c r="A125" s="44" t="s">
        <v>66</v>
      </c>
      <c r="B125" s="38"/>
      <c r="C125" s="45" t="s">
        <v>112</v>
      </c>
      <c r="D125" s="7">
        <f>D126</f>
        <v>0</v>
      </c>
    </row>
    <row r="126" spans="1:4" ht="33" customHeight="1" hidden="1">
      <c r="A126" s="44" t="s">
        <v>67</v>
      </c>
      <c r="B126" s="38"/>
      <c r="C126" s="45" t="s">
        <v>113</v>
      </c>
      <c r="D126" s="7"/>
    </row>
    <row r="127" spans="1:4" s="34" customFormat="1" ht="31.5" hidden="1">
      <c r="A127" s="59" t="s">
        <v>68</v>
      </c>
      <c r="B127" s="46"/>
      <c r="C127" s="47" t="s">
        <v>69</v>
      </c>
      <c r="D127" s="9">
        <f>D128</f>
        <v>0</v>
      </c>
    </row>
    <row r="128" spans="1:4" s="34" customFormat="1" ht="15" hidden="1">
      <c r="A128" s="58" t="s">
        <v>70</v>
      </c>
      <c r="B128" s="33"/>
      <c r="C128" s="48" t="s">
        <v>71</v>
      </c>
      <c r="D128" s="7">
        <f>D129</f>
        <v>0</v>
      </c>
    </row>
    <row r="129" spans="1:4" s="34" customFormat="1" ht="15" hidden="1">
      <c r="A129" s="58" t="s">
        <v>72</v>
      </c>
      <c r="B129" s="33"/>
      <c r="C129" s="48" t="s">
        <v>73</v>
      </c>
      <c r="D129" s="7">
        <f>D130</f>
        <v>0</v>
      </c>
    </row>
    <row r="130" spans="1:4" ht="45" hidden="1">
      <c r="A130" s="60" t="s">
        <v>74</v>
      </c>
      <c r="B130" s="43"/>
      <c r="C130" s="26" t="s">
        <v>75</v>
      </c>
      <c r="D130" s="7"/>
    </row>
    <row r="131" spans="1:4" ht="15.75">
      <c r="A131" s="61" t="s">
        <v>76</v>
      </c>
      <c r="B131" s="49"/>
      <c r="C131" s="50"/>
      <c r="D131" s="9">
        <f>D14+D103</f>
        <v>101025.2</v>
      </c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</sheetData>
  <sheetProtection/>
  <mergeCells count="4">
    <mergeCell ref="C7:D7"/>
    <mergeCell ref="C8:D8"/>
    <mergeCell ref="C9:D9"/>
    <mergeCell ref="A11:D11"/>
  </mergeCells>
  <printOptions/>
  <pageMargins left="0.7086614173228347" right="0.03937007874015748" top="0.03937007874015748" bottom="0.03937007874015748" header="0.3149606299212598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51.25390625" style="64" customWidth="1"/>
    <col min="2" max="2" width="36.125" style="64" customWidth="1"/>
    <col min="3" max="3" width="13.125" style="64" customWidth="1"/>
    <col min="4" max="4" width="13.625" style="64" customWidth="1"/>
    <col min="5" max="16384" width="9.125" style="64" customWidth="1"/>
  </cols>
  <sheetData>
    <row r="1" spans="1:4" ht="15">
      <c r="A1" s="141"/>
      <c r="B1" s="2" t="s">
        <v>642</v>
      </c>
      <c r="C1" s="2"/>
      <c r="D1" s="17"/>
    </row>
    <row r="2" spans="1:4" ht="15">
      <c r="A2" s="143"/>
      <c r="B2" s="2" t="s">
        <v>4</v>
      </c>
      <c r="C2" s="2"/>
      <c r="D2" s="17"/>
    </row>
    <row r="3" spans="1:4" ht="15">
      <c r="A3" s="144"/>
      <c r="B3" s="2" t="s">
        <v>3</v>
      </c>
      <c r="C3" s="2"/>
      <c r="D3" s="18"/>
    </row>
    <row r="4" spans="1:4" ht="15">
      <c r="A4" s="141"/>
      <c r="B4" s="2" t="s">
        <v>145</v>
      </c>
      <c r="C4" s="2"/>
      <c r="D4" s="18"/>
    </row>
    <row r="5" spans="1:4" ht="15">
      <c r="A5" s="141"/>
      <c r="B5" s="2" t="s">
        <v>3</v>
      </c>
      <c r="C5" s="2"/>
      <c r="D5" s="18"/>
    </row>
    <row r="6" spans="1:4" ht="15">
      <c r="A6" s="141"/>
      <c r="B6" s="2" t="s">
        <v>636</v>
      </c>
      <c r="C6" s="2"/>
      <c r="D6" s="18"/>
    </row>
    <row r="7" spans="1:4" ht="15">
      <c r="A7" s="141"/>
      <c r="B7" s="2" t="s">
        <v>637</v>
      </c>
      <c r="C7" s="2"/>
      <c r="D7" s="18"/>
    </row>
    <row r="8" spans="1:4" ht="15">
      <c r="A8" s="141"/>
      <c r="B8" s="2" t="s">
        <v>599</v>
      </c>
      <c r="C8" s="2"/>
      <c r="D8" s="52"/>
    </row>
    <row r="9" spans="1:4" ht="15">
      <c r="A9" s="141"/>
      <c r="B9" s="145"/>
      <c r="C9" s="145"/>
      <c r="D9" s="145"/>
    </row>
    <row r="10" spans="1:4" ht="17.25" customHeight="1">
      <c r="A10" s="214" t="s">
        <v>643</v>
      </c>
      <c r="B10" s="214"/>
      <c r="C10" s="214"/>
      <c r="D10" s="214"/>
    </row>
    <row r="11" spans="1:4" ht="18" customHeight="1">
      <c r="A11" s="215" t="s">
        <v>663</v>
      </c>
      <c r="B11" s="215"/>
      <c r="C11" s="215"/>
      <c r="D11" s="215"/>
    </row>
    <row r="12" spans="1:4" ht="15">
      <c r="A12" s="193"/>
      <c r="B12" s="193"/>
      <c r="C12" s="193"/>
      <c r="D12" s="193"/>
    </row>
    <row r="13" spans="1:4" ht="15">
      <c r="A13" s="147"/>
      <c r="B13" s="147"/>
      <c r="C13" s="147"/>
      <c r="D13" s="148" t="s">
        <v>5</v>
      </c>
    </row>
    <row r="14" spans="1:4" ht="15.75">
      <c r="A14" s="149" t="s">
        <v>0</v>
      </c>
      <c r="B14" s="149" t="s">
        <v>454</v>
      </c>
      <c r="C14" s="149" t="s">
        <v>585</v>
      </c>
      <c r="D14" s="149" t="s">
        <v>597</v>
      </c>
    </row>
    <row r="15" spans="1:4" ht="31.5">
      <c r="A15" s="150" t="s">
        <v>676</v>
      </c>
      <c r="B15" s="204" t="s">
        <v>455</v>
      </c>
      <c r="C15" s="151">
        <f>C19+C16</f>
        <v>4607</v>
      </c>
      <c r="D15" s="151">
        <f>D19+D16</f>
        <v>4596.2</v>
      </c>
    </row>
    <row r="16" spans="1:4" ht="44.25" customHeight="1">
      <c r="A16" s="140" t="s">
        <v>456</v>
      </c>
      <c r="B16" s="155" t="s">
        <v>677</v>
      </c>
      <c r="C16" s="152">
        <f>C17</f>
        <v>4607</v>
      </c>
      <c r="D16" s="152">
        <f>D17</f>
        <v>4596.2</v>
      </c>
    </row>
    <row r="17" spans="1:4" ht="45.75" customHeight="1">
      <c r="A17" s="140" t="s">
        <v>458</v>
      </c>
      <c r="B17" s="155" t="s">
        <v>457</v>
      </c>
      <c r="C17" s="152">
        <f>C18</f>
        <v>4607</v>
      </c>
      <c r="D17" s="152">
        <f>D18</f>
        <v>4596.2</v>
      </c>
    </row>
    <row r="18" spans="1:4" ht="45">
      <c r="A18" s="206" t="s">
        <v>678</v>
      </c>
      <c r="B18" s="155" t="s">
        <v>459</v>
      </c>
      <c r="C18" s="156">
        <v>4607</v>
      </c>
      <c r="D18" s="152">
        <v>4596.2</v>
      </c>
    </row>
    <row r="19" spans="1:4" ht="31.5">
      <c r="A19" s="150" t="s">
        <v>460</v>
      </c>
      <c r="B19" s="204" t="s">
        <v>461</v>
      </c>
      <c r="C19" s="151">
        <f>C20+C24</f>
        <v>0</v>
      </c>
      <c r="D19" s="151">
        <f>D20+D24</f>
        <v>0</v>
      </c>
    </row>
    <row r="20" spans="1:4" ht="18.75" customHeight="1">
      <c r="A20" s="154" t="s">
        <v>462</v>
      </c>
      <c r="B20" s="155" t="s">
        <v>463</v>
      </c>
      <c r="C20" s="152">
        <f aca="true" t="shared" si="0" ref="C20:D22">C21</f>
        <v>-103432.9</v>
      </c>
      <c r="D20" s="152">
        <f t="shared" si="0"/>
        <v>-102789.2</v>
      </c>
    </row>
    <row r="21" spans="1:4" ht="29.25" customHeight="1">
      <c r="A21" s="154" t="s">
        <v>464</v>
      </c>
      <c r="B21" s="155" t="s">
        <v>465</v>
      </c>
      <c r="C21" s="152">
        <f t="shared" si="0"/>
        <v>-103432.9</v>
      </c>
      <c r="D21" s="152">
        <f t="shared" si="0"/>
        <v>-102789.2</v>
      </c>
    </row>
    <row r="22" spans="1:8" ht="30" customHeight="1">
      <c r="A22" s="154" t="s">
        <v>466</v>
      </c>
      <c r="B22" s="155" t="s">
        <v>467</v>
      </c>
      <c r="C22" s="152">
        <f t="shared" si="0"/>
        <v>-103432.9</v>
      </c>
      <c r="D22" s="152">
        <f t="shared" si="0"/>
        <v>-102789.2</v>
      </c>
      <c r="F22"/>
      <c r="G22"/>
      <c r="H22"/>
    </row>
    <row r="23" spans="1:8" ht="27.75" customHeight="1">
      <c r="A23" s="154" t="s">
        <v>468</v>
      </c>
      <c r="B23" s="155" t="s">
        <v>469</v>
      </c>
      <c r="C23" s="156">
        <v>-103432.9</v>
      </c>
      <c r="D23" s="152">
        <v>-102789.2</v>
      </c>
      <c r="F23"/>
      <c r="G23"/>
      <c r="H23"/>
    </row>
    <row r="24" spans="1:8" ht="14.25" customHeight="1">
      <c r="A24" s="154" t="s">
        <v>470</v>
      </c>
      <c r="B24" s="155" t="s">
        <v>471</v>
      </c>
      <c r="C24" s="152">
        <f aca="true" t="shared" si="1" ref="C24:D26">C25</f>
        <v>103432.9</v>
      </c>
      <c r="D24" s="152">
        <f t="shared" si="1"/>
        <v>102789.2</v>
      </c>
      <c r="F24"/>
      <c r="G24"/>
      <c r="H24"/>
    </row>
    <row r="25" spans="1:4" ht="33" customHeight="1">
      <c r="A25" s="154" t="s">
        <v>472</v>
      </c>
      <c r="B25" s="155" t="s">
        <v>473</v>
      </c>
      <c r="C25" s="152">
        <f t="shared" si="1"/>
        <v>103432.9</v>
      </c>
      <c r="D25" s="152">
        <f t="shared" si="1"/>
        <v>102789.2</v>
      </c>
    </row>
    <row r="26" spans="1:4" ht="28.5" customHeight="1">
      <c r="A26" s="154" t="s">
        <v>474</v>
      </c>
      <c r="B26" s="155" t="s">
        <v>475</v>
      </c>
      <c r="C26" s="152">
        <f t="shared" si="1"/>
        <v>103432.9</v>
      </c>
      <c r="D26" s="152">
        <f t="shared" si="1"/>
        <v>102789.2</v>
      </c>
    </row>
    <row r="27" spans="1:5" ht="30" customHeight="1">
      <c r="A27" s="154" t="s">
        <v>476</v>
      </c>
      <c r="B27" s="155" t="s">
        <v>477</v>
      </c>
      <c r="C27" s="156">
        <v>103432.9</v>
      </c>
      <c r="D27" s="152">
        <v>102789.2</v>
      </c>
      <c r="E27" s="194"/>
    </row>
  </sheetData>
  <sheetProtection/>
  <mergeCells count="2">
    <mergeCell ref="A10:D10"/>
    <mergeCell ref="A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76.125" style="64" customWidth="1"/>
    <col min="2" max="2" width="11.125" style="64" customWidth="1"/>
    <col min="3" max="16384" width="9.125" style="64" customWidth="1"/>
  </cols>
  <sheetData>
    <row r="1" spans="1:2" ht="15">
      <c r="A1" s="2" t="s">
        <v>644</v>
      </c>
      <c r="B1" s="52"/>
    </row>
    <row r="2" spans="1:2" ht="15">
      <c r="A2" s="2" t="s">
        <v>645</v>
      </c>
      <c r="B2" s="52"/>
    </row>
    <row r="3" spans="1:2" ht="15">
      <c r="A3" s="2" t="s">
        <v>646</v>
      </c>
      <c r="B3" s="52"/>
    </row>
    <row r="4" spans="1:2" ht="15">
      <c r="A4" s="2" t="s">
        <v>647</v>
      </c>
      <c r="B4" s="52"/>
    </row>
    <row r="5" spans="1:2" ht="15">
      <c r="A5" s="2" t="s">
        <v>646</v>
      </c>
      <c r="B5" s="52"/>
    </row>
    <row r="6" spans="1:2" ht="15">
      <c r="A6" s="2" t="s">
        <v>664</v>
      </c>
      <c r="B6" s="52"/>
    </row>
    <row r="7" spans="1:2" ht="15">
      <c r="A7" s="2" t="s">
        <v>665</v>
      </c>
      <c r="B7" s="52"/>
    </row>
    <row r="8" spans="1:2" ht="15">
      <c r="A8" s="2" t="s">
        <v>666</v>
      </c>
      <c r="B8" s="52"/>
    </row>
    <row r="9" spans="1:2" ht="15">
      <c r="A9" s="195"/>
      <c r="B9" s="145"/>
    </row>
    <row r="10" spans="1:2" ht="36.75" customHeight="1">
      <c r="A10" s="216" t="s">
        <v>667</v>
      </c>
      <c r="B10" s="216"/>
    </row>
    <row r="11" spans="1:2" ht="15">
      <c r="A11" s="193"/>
      <c r="B11" s="193"/>
    </row>
    <row r="12" spans="1:2" ht="15">
      <c r="A12" s="147"/>
      <c r="B12" s="148" t="s">
        <v>5</v>
      </c>
    </row>
    <row r="13" spans="1:2" ht="15.75">
      <c r="A13" s="149" t="s">
        <v>648</v>
      </c>
      <c r="B13" s="149" t="s">
        <v>582</v>
      </c>
    </row>
    <row r="14" spans="1:2" ht="15.75">
      <c r="A14" s="196" t="s">
        <v>649</v>
      </c>
      <c r="B14" s="197">
        <f>B19</f>
        <v>4538.9</v>
      </c>
    </row>
    <row r="15" spans="1:2" ht="16.5">
      <c r="A15" s="196" t="s">
        <v>650</v>
      </c>
      <c r="B15" s="198"/>
    </row>
    <row r="16" spans="1:2" ht="48" customHeight="1">
      <c r="A16" s="199" t="s">
        <v>651</v>
      </c>
      <c r="B16" s="200">
        <v>0</v>
      </c>
    </row>
    <row r="17" spans="1:2" ht="15.75">
      <c r="A17" s="201" t="s">
        <v>652</v>
      </c>
      <c r="B17" s="197">
        <v>0</v>
      </c>
    </row>
    <row r="18" spans="1:2" ht="15.75">
      <c r="A18" s="201" t="s">
        <v>653</v>
      </c>
      <c r="B18" s="197">
        <v>0</v>
      </c>
    </row>
    <row r="19" spans="1:2" ht="33.75" customHeight="1">
      <c r="A19" s="199" t="s">
        <v>654</v>
      </c>
      <c r="B19" s="200">
        <f>B20-B21</f>
        <v>4538.9</v>
      </c>
    </row>
    <row r="20" spans="1:2" ht="15" customHeight="1">
      <c r="A20" s="201" t="s">
        <v>652</v>
      </c>
      <c r="B20" s="197">
        <v>4538.9</v>
      </c>
    </row>
    <row r="21" spans="1:6" ht="18" customHeight="1">
      <c r="A21" s="201" t="s">
        <v>653</v>
      </c>
      <c r="B21" s="197">
        <v>0</v>
      </c>
      <c r="D21"/>
      <c r="E21"/>
      <c r="F21"/>
    </row>
    <row r="22" spans="1:6" ht="36" customHeight="1">
      <c r="A22" s="199" t="s">
        <v>655</v>
      </c>
      <c r="B22" s="200">
        <v>0</v>
      </c>
      <c r="D22"/>
      <c r="E22"/>
      <c r="F22"/>
    </row>
    <row r="23" spans="1:6" ht="14.25" customHeight="1">
      <c r="A23" s="201" t="s">
        <v>652</v>
      </c>
      <c r="B23" s="197">
        <v>0</v>
      </c>
      <c r="D23"/>
      <c r="E23"/>
      <c r="F23"/>
    </row>
    <row r="24" spans="1:2" ht="16.5" customHeight="1">
      <c r="A24" s="201" t="s">
        <v>653</v>
      </c>
      <c r="B24" s="197">
        <v>0</v>
      </c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1.75390625" style="64" customWidth="1"/>
    <col min="2" max="2" width="13.375" style="64" customWidth="1"/>
    <col min="3" max="3" width="14.125" style="64" customWidth="1"/>
    <col min="4" max="16384" width="9.125" style="64" customWidth="1"/>
  </cols>
  <sheetData>
    <row r="1" spans="1:3" ht="15">
      <c r="A1" s="207" t="s">
        <v>656</v>
      </c>
      <c r="B1" s="207"/>
      <c r="C1" s="207"/>
    </row>
    <row r="2" spans="1:3" ht="15">
      <c r="A2" s="207" t="s">
        <v>657</v>
      </c>
      <c r="B2" s="207"/>
      <c r="C2" s="207"/>
    </row>
    <row r="3" spans="1:3" ht="15">
      <c r="A3" s="207" t="s">
        <v>658</v>
      </c>
      <c r="B3" s="207"/>
      <c r="C3" s="207"/>
    </row>
    <row r="4" spans="1:3" ht="15">
      <c r="A4" s="207" t="s">
        <v>659</v>
      </c>
      <c r="B4" s="207"/>
      <c r="C4" s="207"/>
    </row>
    <row r="5" spans="1:3" ht="15">
      <c r="A5" s="207" t="s">
        <v>658</v>
      </c>
      <c r="B5" s="207"/>
      <c r="C5" s="207"/>
    </row>
    <row r="6" spans="1:3" ht="15">
      <c r="A6" s="207" t="s">
        <v>668</v>
      </c>
      <c r="B6" s="207"/>
      <c r="C6" s="207"/>
    </row>
    <row r="7" spans="1:3" ht="15">
      <c r="A7" s="207" t="s">
        <v>669</v>
      </c>
      <c r="B7" s="207"/>
      <c r="C7" s="207"/>
    </row>
    <row r="8" spans="1:3" ht="15">
      <c r="A8" s="207" t="s">
        <v>670</v>
      </c>
      <c r="B8" s="207"/>
      <c r="C8" s="207"/>
    </row>
    <row r="9" spans="1:3" ht="15">
      <c r="A9" s="141"/>
      <c r="B9" s="141"/>
      <c r="C9" s="145"/>
    </row>
    <row r="10" spans="1:3" ht="51" customHeight="1">
      <c r="A10" s="216" t="s">
        <v>671</v>
      </c>
      <c r="B10" s="216"/>
      <c r="C10" s="216"/>
    </row>
    <row r="11" spans="1:3" ht="15">
      <c r="A11" s="193"/>
      <c r="B11" s="193"/>
      <c r="C11" s="193"/>
    </row>
    <row r="12" spans="1:3" ht="15">
      <c r="A12" s="147"/>
      <c r="B12" s="147"/>
      <c r="C12" s="148" t="s">
        <v>5</v>
      </c>
    </row>
    <row r="13" spans="1:3" ht="15.75">
      <c r="A13" s="149" t="s">
        <v>648</v>
      </c>
      <c r="B13" s="149" t="s">
        <v>585</v>
      </c>
      <c r="C13" s="149" t="s">
        <v>597</v>
      </c>
    </row>
    <row r="14" spans="1:3" ht="15.75">
      <c r="A14" s="196" t="s">
        <v>649</v>
      </c>
      <c r="B14" s="197">
        <f>B19</f>
        <v>4607</v>
      </c>
      <c r="C14" s="197">
        <f>C19</f>
        <v>4596.2</v>
      </c>
    </row>
    <row r="15" spans="1:3" ht="16.5">
      <c r="A15" s="196" t="s">
        <v>650</v>
      </c>
      <c r="B15" s="196"/>
      <c r="C15" s="198"/>
    </row>
    <row r="16" spans="1:3" ht="65.25" customHeight="1">
      <c r="A16" s="199" t="s">
        <v>651</v>
      </c>
      <c r="B16" s="200">
        <v>0</v>
      </c>
      <c r="C16" s="200">
        <v>0</v>
      </c>
    </row>
    <row r="17" spans="1:3" ht="15.75">
      <c r="A17" s="201" t="s">
        <v>652</v>
      </c>
      <c r="B17" s="197">
        <v>0</v>
      </c>
      <c r="C17" s="197">
        <v>0</v>
      </c>
    </row>
    <row r="18" spans="1:3" ht="15.75">
      <c r="A18" s="201" t="s">
        <v>653</v>
      </c>
      <c r="B18" s="197">
        <v>0</v>
      </c>
      <c r="C18" s="197">
        <v>0</v>
      </c>
    </row>
    <row r="19" spans="1:3" ht="33.75" customHeight="1">
      <c r="A19" s="199" t="s">
        <v>654</v>
      </c>
      <c r="B19" s="200">
        <f>B20-B21</f>
        <v>4607</v>
      </c>
      <c r="C19" s="200">
        <f>C20-C21</f>
        <v>4596.2</v>
      </c>
    </row>
    <row r="20" spans="1:3" ht="15" customHeight="1">
      <c r="A20" s="201" t="s">
        <v>652</v>
      </c>
      <c r="B20" s="197">
        <v>4607</v>
      </c>
      <c r="C20" s="197">
        <v>4596.2</v>
      </c>
    </row>
    <row r="21" spans="1:7" ht="18" customHeight="1">
      <c r="A21" s="201" t="s">
        <v>653</v>
      </c>
      <c r="B21" s="197">
        <v>0</v>
      </c>
      <c r="C21" s="197">
        <v>0</v>
      </c>
      <c r="E21"/>
      <c r="F21"/>
      <c r="G21"/>
    </row>
    <row r="22" spans="1:7" ht="48.75" customHeight="1">
      <c r="A22" s="199" t="s">
        <v>655</v>
      </c>
      <c r="B22" s="200">
        <v>0</v>
      </c>
      <c r="C22" s="200">
        <v>0</v>
      </c>
      <c r="E22"/>
      <c r="F22"/>
      <c r="G22"/>
    </row>
    <row r="23" spans="1:7" ht="14.25" customHeight="1">
      <c r="A23" s="201" t="s">
        <v>652</v>
      </c>
      <c r="B23" s="197">
        <v>0</v>
      </c>
      <c r="C23" s="197">
        <v>0</v>
      </c>
      <c r="E23"/>
      <c r="F23"/>
      <c r="G23"/>
    </row>
    <row r="24" spans="1:3" ht="16.5" customHeight="1">
      <c r="A24" s="201" t="s">
        <v>653</v>
      </c>
      <c r="B24" s="197">
        <v>0</v>
      </c>
      <c r="C24" s="197">
        <v>0</v>
      </c>
    </row>
  </sheetData>
  <sheetProtection/>
  <mergeCells count="9">
    <mergeCell ref="A7:C7"/>
    <mergeCell ref="A8:C8"/>
    <mergeCell ref="A10:C10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0"/>
  <sheetViews>
    <sheetView zoomScalePageLayoutView="0" workbookViewId="0" topLeftCell="A62">
      <selection activeCell="D78" sqref="D78:E78"/>
    </sheetView>
  </sheetViews>
  <sheetFormatPr defaultColWidth="9.00390625" defaultRowHeight="12.75"/>
  <cols>
    <col min="1" max="1" width="53.125" style="18" customWidth="1"/>
    <col min="2" max="2" width="10.00390625" style="18" hidden="1" customWidth="1"/>
    <col min="3" max="3" width="35.125" style="18" customWidth="1"/>
    <col min="4" max="4" width="10.375" style="18" customWidth="1"/>
    <col min="5" max="5" width="10.25390625" style="18" customWidth="1"/>
    <col min="6" max="16384" width="9.125" style="18" customWidth="1"/>
  </cols>
  <sheetData>
    <row r="3" spans="1:5" ht="15">
      <c r="A3" s="17"/>
      <c r="B3" s="17"/>
      <c r="C3" s="2" t="s">
        <v>584</v>
      </c>
      <c r="D3" s="2"/>
      <c r="E3" s="3"/>
    </row>
    <row r="4" spans="1:5" ht="15">
      <c r="A4" s="17"/>
      <c r="B4" s="17"/>
      <c r="C4" s="2" t="s">
        <v>4</v>
      </c>
      <c r="D4" s="2"/>
      <c r="E4" s="3"/>
    </row>
    <row r="5" spans="1:5" ht="15">
      <c r="A5" s="17"/>
      <c r="B5" s="17"/>
      <c r="C5" s="2" t="s">
        <v>3</v>
      </c>
      <c r="D5" s="2"/>
      <c r="E5" s="4"/>
    </row>
    <row r="6" spans="1:5" ht="15">
      <c r="A6" s="17"/>
      <c r="B6" s="17"/>
      <c r="C6" s="2" t="s">
        <v>145</v>
      </c>
      <c r="D6" s="2"/>
      <c r="E6" s="4"/>
    </row>
    <row r="7" spans="1:5" ht="15">
      <c r="A7" s="17"/>
      <c r="B7" s="17"/>
      <c r="C7" s="2" t="s">
        <v>594</v>
      </c>
      <c r="D7" s="2"/>
      <c r="E7" s="4"/>
    </row>
    <row r="8" spans="1:5" ht="15">
      <c r="A8" s="17"/>
      <c r="B8" s="17"/>
      <c r="C8" s="2" t="s">
        <v>595</v>
      </c>
      <c r="D8" s="2"/>
      <c r="E8" s="4"/>
    </row>
    <row r="9" spans="1:5" ht="15">
      <c r="A9" s="17"/>
      <c r="B9" s="17"/>
      <c r="C9" s="207" t="s">
        <v>581</v>
      </c>
      <c r="D9" s="207"/>
      <c r="E9" s="207"/>
    </row>
    <row r="10" spans="1:5" ht="15">
      <c r="A10" s="17"/>
      <c r="B10" s="17"/>
      <c r="C10" s="19"/>
      <c r="D10" s="19"/>
      <c r="E10" s="17"/>
    </row>
    <row r="11" spans="1:5" ht="39.75" customHeight="1">
      <c r="A11" s="208" t="s">
        <v>596</v>
      </c>
      <c r="B11" s="208"/>
      <c r="C11" s="208"/>
      <c r="D11" s="208"/>
      <c r="E11" s="208"/>
    </row>
    <row r="12" spans="1:5" ht="13.5" customHeight="1">
      <c r="A12" s="209"/>
      <c r="B12" s="209"/>
      <c r="C12" s="209"/>
      <c r="D12" s="209"/>
      <c r="E12" s="209"/>
    </row>
    <row r="13" spans="1:5" ht="15" customHeight="1">
      <c r="A13" s="177"/>
      <c r="B13" s="177"/>
      <c r="C13" s="177"/>
      <c r="D13" s="178"/>
      <c r="E13" s="21" t="s">
        <v>5</v>
      </c>
    </row>
    <row r="14" spans="1:5" ht="55.5" customHeight="1">
      <c r="A14" s="1" t="s">
        <v>0</v>
      </c>
      <c r="B14" s="22" t="s">
        <v>9</v>
      </c>
      <c r="C14" s="23" t="s">
        <v>10</v>
      </c>
      <c r="D14" s="1" t="s">
        <v>585</v>
      </c>
      <c r="E14" s="1" t="s">
        <v>597</v>
      </c>
    </row>
    <row r="15" spans="1:5" ht="23.25" customHeight="1">
      <c r="A15" s="5" t="s">
        <v>446</v>
      </c>
      <c r="B15" s="24" t="s">
        <v>1</v>
      </c>
      <c r="C15" s="1" t="s">
        <v>77</v>
      </c>
      <c r="D15" s="25">
        <f>D16+D26+D38+D52+D35+D48+D73+D61</f>
        <v>46535.49999999999</v>
      </c>
      <c r="E15" s="25">
        <f>E16+E26+E38+E52+E35+E48+E73+E61</f>
        <v>46426.39999999999</v>
      </c>
    </row>
    <row r="16" spans="1:5" ht="18" customHeight="1">
      <c r="A16" s="5" t="s">
        <v>11</v>
      </c>
      <c r="B16" s="1">
        <v>182</v>
      </c>
      <c r="C16" s="1" t="s">
        <v>78</v>
      </c>
      <c r="D16" s="25">
        <f>D17</f>
        <v>10948.8</v>
      </c>
      <c r="E16" s="25">
        <f>E17</f>
        <v>10958</v>
      </c>
    </row>
    <row r="17" spans="1:5" ht="15">
      <c r="A17" s="140" t="s">
        <v>12</v>
      </c>
      <c r="B17" s="6">
        <v>182</v>
      </c>
      <c r="C17" s="6" t="s">
        <v>79</v>
      </c>
      <c r="D17" s="7">
        <f>D18+D19+D20+D21+D22+D23+D24+D25</f>
        <v>10948.8</v>
      </c>
      <c r="E17" s="7">
        <f>E18+E19+E20+E21+E22+E23+E24+E25</f>
        <v>10958</v>
      </c>
    </row>
    <row r="18" spans="1:5" ht="107.25" customHeight="1">
      <c r="A18" s="140" t="s">
        <v>15</v>
      </c>
      <c r="B18" s="8">
        <v>182</v>
      </c>
      <c r="C18" s="6" t="s">
        <v>586</v>
      </c>
      <c r="D18" s="7">
        <v>9376.6</v>
      </c>
      <c r="E18" s="7">
        <v>9376.6</v>
      </c>
    </row>
    <row r="19" spans="1:5" ht="149.25" customHeight="1">
      <c r="A19" s="140" t="s">
        <v>587</v>
      </c>
      <c r="B19" s="8">
        <v>182</v>
      </c>
      <c r="C19" s="6" t="s">
        <v>81</v>
      </c>
      <c r="D19" s="7">
        <v>386.9</v>
      </c>
      <c r="E19" s="7">
        <v>386.9</v>
      </c>
    </row>
    <row r="20" spans="1:5" ht="58.5" customHeight="1">
      <c r="A20" s="140" t="s">
        <v>16</v>
      </c>
      <c r="B20" s="8">
        <v>182</v>
      </c>
      <c r="C20" s="6" t="s">
        <v>82</v>
      </c>
      <c r="D20" s="7">
        <v>737.4</v>
      </c>
      <c r="E20" s="7">
        <v>737.4</v>
      </c>
    </row>
    <row r="21" spans="1:5" ht="123" customHeight="1">
      <c r="A21" s="140" t="s">
        <v>17</v>
      </c>
      <c r="B21" s="8"/>
      <c r="C21" s="6" t="s">
        <v>83</v>
      </c>
      <c r="D21" s="7">
        <v>48.2</v>
      </c>
      <c r="E21" s="7">
        <v>48.2</v>
      </c>
    </row>
    <row r="22" spans="1:5" ht="137.25" customHeight="1">
      <c r="A22" s="11" t="s">
        <v>448</v>
      </c>
      <c r="B22" s="8"/>
      <c r="C22" s="6" t="s">
        <v>449</v>
      </c>
      <c r="D22" s="7">
        <v>169.8</v>
      </c>
      <c r="E22" s="7">
        <v>169.8</v>
      </c>
    </row>
    <row r="23" spans="1:5" ht="171" customHeight="1">
      <c r="A23" s="11" t="s">
        <v>451</v>
      </c>
      <c r="B23" s="8"/>
      <c r="C23" s="6" t="s">
        <v>450</v>
      </c>
      <c r="D23" s="7">
        <v>0.7</v>
      </c>
      <c r="E23" s="7">
        <v>0.7</v>
      </c>
    </row>
    <row r="24" spans="1:5" ht="75">
      <c r="A24" s="44" t="s">
        <v>556</v>
      </c>
      <c r="B24" s="167" t="s">
        <v>489</v>
      </c>
      <c r="C24" s="168" t="s">
        <v>552</v>
      </c>
      <c r="D24" s="7">
        <v>223.9</v>
      </c>
      <c r="E24" s="7">
        <v>232.9</v>
      </c>
    </row>
    <row r="25" spans="1:5" ht="75">
      <c r="A25" s="44" t="s">
        <v>558</v>
      </c>
      <c r="B25" s="167" t="s">
        <v>489</v>
      </c>
      <c r="C25" s="168" t="s">
        <v>554</v>
      </c>
      <c r="D25" s="7">
        <v>5.3</v>
      </c>
      <c r="E25" s="7">
        <v>5.5</v>
      </c>
    </row>
    <row r="26" spans="1:5" ht="48" customHeight="1">
      <c r="A26" s="179" t="s">
        <v>18</v>
      </c>
      <c r="B26" s="1"/>
      <c r="C26" s="27" t="s">
        <v>507</v>
      </c>
      <c r="D26" s="9">
        <f>D27+D29+D31+D33</f>
        <v>3314.8999999999996</v>
      </c>
      <c r="E26" s="9">
        <f>E27+E29+E31+E33</f>
        <v>3429.8999999999996</v>
      </c>
    </row>
    <row r="27" spans="1:5" ht="90" customHeight="1">
      <c r="A27" s="140" t="s">
        <v>19</v>
      </c>
      <c r="B27" s="8"/>
      <c r="C27" s="6" t="s">
        <v>509</v>
      </c>
      <c r="D27" s="7">
        <f>D28</f>
        <v>1724.6</v>
      </c>
      <c r="E27" s="7">
        <f>E28</f>
        <v>1786.6</v>
      </c>
    </row>
    <row r="28" spans="1:5" ht="147" customHeight="1">
      <c r="A28" s="140" t="s">
        <v>20</v>
      </c>
      <c r="B28" s="8"/>
      <c r="C28" s="6" t="s">
        <v>510</v>
      </c>
      <c r="D28" s="7">
        <v>1724.6</v>
      </c>
      <c r="E28" s="7">
        <v>1786.6</v>
      </c>
    </row>
    <row r="29" spans="1:5" ht="104.25" customHeight="1">
      <c r="A29" s="140" t="s">
        <v>21</v>
      </c>
      <c r="B29" s="8"/>
      <c r="C29" s="6" t="s">
        <v>511</v>
      </c>
      <c r="D29" s="7">
        <f>D30</f>
        <v>9.1</v>
      </c>
      <c r="E29" s="7">
        <f>E30</f>
        <v>9.5</v>
      </c>
    </row>
    <row r="30" spans="1:5" ht="171" customHeight="1">
      <c r="A30" s="140" t="s">
        <v>22</v>
      </c>
      <c r="B30" s="8"/>
      <c r="C30" s="6" t="s">
        <v>512</v>
      </c>
      <c r="D30" s="7">
        <v>9.1</v>
      </c>
      <c r="E30" s="7">
        <v>9.5</v>
      </c>
    </row>
    <row r="31" spans="1:5" ht="89.25" customHeight="1">
      <c r="A31" s="140" t="s">
        <v>23</v>
      </c>
      <c r="B31" s="8"/>
      <c r="C31" s="6" t="s">
        <v>513</v>
      </c>
      <c r="D31" s="7">
        <f>D32</f>
        <v>1795.6</v>
      </c>
      <c r="E31" s="7">
        <f>E32</f>
        <v>1860.8</v>
      </c>
    </row>
    <row r="32" spans="1:5" ht="156.75" customHeight="1">
      <c r="A32" s="140" t="s">
        <v>24</v>
      </c>
      <c r="B32" s="8"/>
      <c r="C32" s="6" t="s">
        <v>514</v>
      </c>
      <c r="D32" s="7">
        <v>1795.6</v>
      </c>
      <c r="E32" s="7">
        <v>1860.8</v>
      </c>
    </row>
    <row r="33" spans="1:5" ht="88.5" customHeight="1">
      <c r="A33" s="140" t="s">
        <v>25</v>
      </c>
      <c r="B33" s="8"/>
      <c r="C33" s="6" t="s">
        <v>515</v>
      </c>
      <c r="D33" s="7">
        <f>D34</f>
        <v>-214.4</v>
      </c>
      <c r="E33" s="7">
        <f>E34</f>
        <v>-227</v>
      </c>
    </row>
    <row r="34" spans="1:5" ht="150" customHeight="1">
      <c r="A34" s="140" t="s">
        <v>26</v>
      </c>
      <c r="B34" s="8"/>
      <c r="C34" s="6" t="s">
        <v>516</v>
      </c>
      <c r="D34" s="7">
        <v>-214.4</v>
      </c>
      <c r="E34" s="7">
        <v>-227</v>
      </c>
    </row>
    <row r="35" spans="1:5" ht="15" customHeight="1">
      <c r="A35" s="179" t="s">
        <v>27</v>
      </c>
      <c r="B35" s="1">
        <v>182</v>
      </c>
      <c r="C35" s="10" t="s">
        <v>84</v>
      </c>
      <c r="D35" s="9">
        <f>D36</f>
        <v>37.8</v>
      </c>
      <c r="E35" s="9">
        <f>E36</f>
        <v>38.7</v>
      </c>
    </row>
    <row r="36" spans="1:5" ht="18" customHeight="1">
      <c r="A36" s="11" t="s">
        <v>28</v>
      </c>
      <c r="B36" s="8">
        <v>182</v>
      </c>
      <c r="C36" s="6" t="s">
        <v>85</v>
      </c>
      <c r="D36" s="7">
        <f>D37</f>
        <v>37.8</v>
      </c>
      <c r="E36" s="7">
        <f>E37</f>
        <v>38.7</v>
      </c>
    </row>
    <row r="37" spans="1:5" ht="16.5" customHeight="1">
      <c r="A37" s="11" t="s">
        <v>28</v>
      </c>
      <c r="B37" s="8">
        <v>182</v>
      </c>
      <c r="C37" s="6" t="s">
        <v>86</v>
      </c>
      <c r="D37" s="7">
        <v>37.8</v>
      </c>
      <c r="E37" s="7">
        <v>38.7</v>
      </c>
    </row>
    <row r="38" spans="1:5" ht="17.25" customHeight="1">
      <c r="A38" s="180" t="s">
        <v>29</v>
      </c>
      <c r="B38" s="28">
        <v>182</v>
      </c>
      <c r="C38" s="10" t="s">
        <v>87</v>
      </c>
      <c r="D38" s="9">
        <f>D39+D43</f>
        <v>29604.5</v>
      </c>
      <c r="E38" s="9">
        <f>E39+E43</f>
        <v>30196.7</v>
      </c>
    </row>
    <row r="39" spans="1:5" ht="16.5" customHeight="1">
      <c r="A39" s="181" t="s">
        <v>30</v>
      </c>
      <c r="B39" s="29">
        <v>182</v>
      </c>
      <c r="C39" s="6" t="s">
        <v>88</v>
      </c>
      <c r="D39" s="7">
        <f>D40</f>
        <v>9637.2</v>
      </c>
      <c r="E39" s="7">
        <f>E40</f>
        <v>9830</v>
      </c>
    </row>
    <row r="40" spans="1:5" ht="57.75" customHeight="1">
      <c r="A40" s="181" t="s">
        <v>31</v>
      </c>
      <c r="B40" s="29">
        <v>182</v>
      </c>
      <c r="C40" s="6" t="s">
        <v>89</v>
      </c>
      <c r="D40" s="7">
        <v>9637.2</v>
      </c>
      <c r="E40" s="7">
        <v>9830</v>
      </c>
    </row>
    <row r="41" spans="1:5" ht="25.5" customHeight="1" hidden="1">
      <c r="A41" s="182" t="s">
        <v>32</v>
      </c>
      <c r="B41" s="30"/>
      <c r="C41" s="31" t="s">
        <v>33</v>
      </c>
      <c r="D41" s="32">
        <f>D42</f>
        <v>0</v>
      </c>
      <c r="E41" s="7">
        <f>E42</f>
        <v>0</v>
      </c>
    </row>
    <row r="42" spans="1:5" ht="61.5" customHeight="1" hidden="1">
      <c r="A42" s="182" t="s">
        <v>34</v>
      </c>
      <c r="B42" s="30"/>
      <c r="C42" s="31" t="s">
        <v>35</v>
      </c>
      <c r="D42" s="32"/>
      <c r="E42" s="7"/>
    </row>
    <row r="43" spans="1:5" ht="18" customHeight="1">
      <c r="A43" s="181" t="s">
        <v>36</v>
      </c>
      <c r="B43" s="29">
        <v>182</v>
      </c>
      <c r="C43" s="6" t="s">
        <v>90</v>
      </c>
      <c r="D43" s="7">
        <f>D44+D46</f>
        <v>19967.3</v>
      </c>
      <c r="E43" s="7">
        <f>E44+E46</f>
        <v>20366.7</v>
      </c>
    </row>
    <row r="44" spans="1:5" ht="20.25" customHeight="1">
      <c r="A44" s="181" t="s">
        <v>37</v>
      </c>
      <c r="B44" s="29">
        <v>182</v>
      </c>
      <c r="C44" s="6" t="s">
        <v>91</v>
      </c>
      <c r="D44" s="7">
        <f>D45</f>
        <v>12588.8</v>
      </c>
      <c r="E44" s="7">
        <f>E45</f>
        <v>12840.6</v>
      </c>
    </row>
    <row r="45" spans="1:5" ht="60">
      <c r="A45" s="181" t="s">
        <v>38</v>
      </c>
      <c r="B45" s="29">
        <v>182</v>
      </c>
      <c r="C45" s="6" t="s">
        <v>92</v>
      </c>
      <c r="D45" s="7">
        <v>12588.8</v>
      </c>
      <c r="E45" s="7">
        <v>12840.6</v>
      </c>
    </row>
    <row r="46" spans="1:5" ht="15.75" customHeight="1">
      <c r="A46" s="181" t="s">
        <v>39</v>
      </c>
      <c r="B46" s="29">
        <v>182</v>
      </c>
      <c r="C46" s="6" t="s">
        <v>93</v>
      </c>
      <c r="D46" s="7">
        <f>D47</f>
        <v>7378.5</v>
      </c>
      <c r="E46" s="7">
        <f>E47</f>
        <v>7526.1</v>
      </c>
    </row>
    <row r="47" spans="1:5" ht="58.5" customHeight="1">
      <c r="A47" s="181" t="s">
        <v>40</v>
      </c>
      <c r="B47" s="29">
        <v>182</v>
      </c>
      <c r="C47" s="6" t="s">
        <v>94</v>
      </c>
      <c r="D47" s="7">
        <v>7378.5</v>
      </c>
      <c r="E47" s="7">
        <v>7526.1</v>
      </c>
    </row>
    <row r="48" spans="1:5" ht="19.5" customHeight="1">
      <c r="A48" s="180" t="s">
        <v>41</v>
      </c>
      <c r="B48" s="28">
        <v>182</v>
      </c>
      <c r="C48" s="10" t="s">
        <v>95</v>
      </c>
      <c r="D48" s="9">
        <f aca="true" t="shared" si="0" ref="D48:E50">D49</f>
        <v>14.2</v>
      </c>
      <c r="E48" s="9">
        <f t="shared" si="0"/>
        <v>14.2</v>
      </c>
    </row>
    <row r="49" spans="1:5" ht="60" customHeight="1">
      <c r="A49" s="181" t="s">
        <v>42</v>
      </c>
      <c r="B49" s="33"/>
      <c r="C49" s="6" t="s">
        <v>96</v>
      </c>
      <c r="D49" s="7">
        <f t="shared" si="0"/>
        <v>14.2</v>
      </c>
      <c r="E49" s="7">
        <f t="shared" si="0"/>
        <v>14.2</v>
      </c>
    </row>
    <row r="50" spans="1:5" ht="102" customHeight="1">
      <c r="A50" s="181" t="s">
        <v>43</v>
      </c>
      <c r="B50" s="33"/>
      <c r="C50" s="6" t="s">
        <v>97</v>
      </c>
      <c r="D50" s="7">
        <f t="shared" si="0"/>
        <v>14.2</v>
      </c>
      <c r="E50" s="7">
        <f t="shared" si="0"/>
        <v>14.2</v>
      </c>
    </row>
    <row r="51" spans="1:5" ht="102" customHeight="1">
      <c r="A51" s="181" t="s">
        <v>109</v>
      </c>
      <c r="B51" s="33"/>
      <c r="C51" s="6" t="s">
        <v>110</v>
      </c>
      <c r="D51" s="7">
        <v>14.2</v>
      </c>
      <c r="E51" s="7">
        <v>14.2</v>
      </c>
    </row>
    <row r="52" spans="1:5" ht="48" customHeight="1">
      <c r="A52" s="5" t="s">
        <v>44</v>
      </c>
      <c r="B52" s="28">
        <v>707</v>
      </c>
      <c r="C52" s="10" t="s">
        <v>138</v>
      </c>
      <c r="D52" s="9">
        <f>D53+D58</f>
        <v>1584.6</v>
      </c>
      <c r="E52" s="9">
        <f aca="true" t="shared" si="1" ref="D52:E54">E53</f>
        <v>758.2</v>
      </c>
    </row>
    <row r="53" spans="1:5" ht="135">
      <c r="A53" s="44" t="s">
        <v>114</v>
      </c>
      <c r="B53" s="28"/>
      <c r="C53" s="6" t="s">
        <v>124</v>
      </c>
      <c r="D53" s="7">
        <f>D54+D56</f>
        <v>758.2</v>
      </c>
      <c r="E53" s="7">
        <f>E54+E56</f>
        <v>758.2</v>
      </c>
    </row>
    <row r="54" spans="1:5" ht="120">
      <c r="A54" s="44" t="s">
        <v>115</v>
      </c>
      <c r="B54" s="28"/>
      <c r="C54" s="6" t="s">
        <v>125</v>
      </c>
      <c r="D54" s="7">
        <f t="shared" si="1"/>
        <v>483.3</v>
      </c>
      <c r="E54" s="7">
        <f t="shared" si="1"/>
        <v>483.3</v>
      </c>
    </row>
    <row r="55" spans="1:5" ht="105">
      <c r="A55" s="44" t="s">
        <v>116</v>
      </c>
      <c r="B55" s="28"/>
      <c r="C55" s="6" t="s">
        <v>126</v>
      </c>
      <c r="D55" s="7">
        <v>483.3</v>
      </c>
      <c r="E55" s="7">
        <v>483.3</v>
      </c>
    </row>
    <row r="56" spans="1:5" ht="120">
      <c r="A56" s="139" t="s">
        <v>539</v>
      </c>
      <c r="B56" s="170" t="s">
        <v>489</v>
      </c>
      <c r="C56" s="45" t="s">
        <v>536</v>
      </c>
      <c r="D56" s="7">
        <f>D57</f>
        <v>274.9</v>
      </c>
      <c r="E56" s="7">
        <v>274.9</v>
      </c>
    </row>
    <row r="57" spans="1:5" ht="90">
      <c r="A57" s="139" t="s">
        <v>538</v>
      </c>
      <c r="B57" s="170" t="s">
        <v>489</v>
      </c>
      <c r="C57" s="45" t="s">
        <v>537</v>
      </c>
      <c r="D57" s="7">
        <v>274.9</v>
      </c>
      <c r="E57" s="7">
        <v>274.9</v>
      </c>
    </row>
    <row r="58" spans="1:5" ht="120">
      <c r="A58" s="166" t="s">
        <v>117</v>
      </c>
      <c r="B58" s="169" t="s">
        <v>489</v>
      </c>
      <c r="C58" s="45" t="s">
        <v>127</v>
      </c>
      <c r="D58" s="7">
        <f>D59+D73</f>
        <v>826.4</v>
      </c>
      <c r="E58" s="7"/>
    </row>
    <row r="59" spans="1:5" ht="120">
      <c r="A59" s="166" t="s">
        <v>118</v>
      </c>
      <c r="B59" s="169" t="s">
        <v>489</v>
      </c>
      <c r="C59" s="45" t="s">
        <v>128</v>
      </c>
      <c r="D59" s="7">
        <f>D60</f>
        <v>826.4</v>
      </c>
      <c r="E59" s="7"/>
    </row>
    <row r="60" spans="1:5" ht="105">
      <c r="A60" s="166" t="s">
        <v>119</v>
      </c>
      <c r="B60" s="169" t="s">
        <v>489</v>
      </c>
      <c r="C60" s="45" t="s">
        <v>129</v>
      </c>
      <c r="D60" s="7">
        <v>826.4</v>
      </c>
      <c r="E60" s="7"/>
    </row>
    <row r="61" spans="1:5" ht="31.5">
      <c r="A61" s="62" t="s">
        <v>48</v>
      </c>
      <c r="B61" s="28">
        <v>707</v>
      </c>
      <c r="C61" s="10" t="s">
        <v>134</v>
      </c>
      <c r="D61" s="13">
        <f>D68+D65+D62</f>
        <v>1030.7</v>
      </c>
      <c r="E61" s="9">
        <f>E62</f>
        <v>1030.7</v>
      </c>
    </row>
    <row r="62" spans="1:5" ht="105">
      <c r="A62" s="166" t="s">
        <v>121</v>
      </c>
      <c r="B62" s="169" t="s">
        <v>489</v>
      </c>
      <c r="C62" s="45" t="s">
        <v>135</v>
      </c>
      <c r="D62" s="12">
        <f>D63</f>
        <v>1030.7</v>
      </c>
      <c r="E62" s="7">
        <f>E63</f>
        <v>1030.7</v>
      </c>
    </row>
    <row r="63" spans="1:5" ht="105">
      <c r="A63" s="166" t="s">
        <v>122</v>
      </c>
      <c r="B63" s="169" t="s">
        <v>489</v>
      </c>
      <c r="C63" s="45" t="s">
        <v>136</v>
      </c>
      <c r="D63" s="12">
        <f>D64</f>
        <v>1030.7</v>
      </c>
      <c r="E63" s="7">
        <f>E64</f>
        <v>1030.7</v>
      </c>
    </row>
    <row r="64" spans="1:5" ht="105">
      <c r="A64" s="166" t="s">
        <v>123</v>
      </c>
      <c r="B64" s="169" t="s">
        <v>489</v>
      </c>
      <c r="C64" s="45" t="s">
        <v>137</v>
      </c>
      <c r="D64" s="12">
        <v>1030.7</v>
      </c>
      <c r="E64" s="7">
        <v>1030.7</v>
      </c>
    </row>
    <row r="65" spans="1:5" ht="15" hidden="1">
      <c r="A65" s="166"/>
      <c r="B65" s="169"/>
      <c r="C65" s="45"/>
      <c r="D65" s="7"/>
      <c r="E65" s="7"/>
    </row>
    <row r="66" spans="1:5" ht="15" hidden="1">
      <c r="A66" s="166"/>
      <c r="B66" s="169"/>
      <c r="C66" s="45"/>
      <c r="D66" s="7"/>
      <c r="E66" s="7"/>
    </row>
    <row r="67" spans="1:5" ht="15" hidden="1">
      <c r="A67" s="166"/>
      <c r="B67" s="169"/>
      <c r="C67" s="45"/>
      <c r="D67" s="7"/>
      <c r="E67" s="7"/>
    </row>
    <row r="68" spans="1:5" ht="15" hidden="1">
      <c r="A68" s="166"/>
      <c r="B68" s="169"/>
      <c r="C68" s="45"/>
      <c r="D68" s="7"/>
      <c r="E68" s="7"/>
    </row>
    <row r="69" spans="1:5" ht="15" hidden="1">
      <c r="A69" s="166"/>
      <c r="B69" s="169"/>
      <c r="C69" s="45"/>
      <c r="D69" s="7"/>
      <c r="E69" s="7"/>
    </row>
    <row r="70" spans="1:5" ht="15" hidden="1">
      <c r="A70" s="166"/>
      <c r="B70" s="169"/>
      <c r="C70" s="45"/>
      <c r="D70" s="7"/>
      <c r="E70" s="7"/>
    </row>
    <row r="71" spans="1:5" ht="15" hidden="1">
      <c r="A71" s="166"/>
      <c r="B71" s="169"/>
      <c r="C71" s="45"/>
      <c r="D71" s="7"/>
      <c r="E71" s="7"/>
    </row>
    <row r="72" spans="1:5" ht="15" hidden="1">
      <c r="A72" s="166"/>
      <c r="B72" s="169"/>
      <c r="C72" s="45"/>
      <c r="D72" s="7"/>
      <c r="E72" s="7"/>
    </row>
    <row r="73" spans="1:5" ht="15.75" hidden="1">
      <c r="A73" s="44" t="s">
        <v>49</v>
      </c>
      <c r="B73" s="29">
        <v>707</v>
      </c>
      <c r="C73" s="10" t="s">
        <v>518</v>
      </c>
      <c r="D73" s="162">
        <f>D74</f>
        <v>0</v>
      </c>
      <c r="E73" s="162">
        <f>E74</f>
        <v>0</v>
      </c>
    </row>
    <row r="74" spans="1:5" ht="45" hidden="1">
      <c r="A74" s="16" t="s">
        <v>519</v>
      </c>
      <c r="B74" s="29"/>
      <c r="C74" s="6" t="s">
        <v>521</v>
      </c>
      <c r="D74" s="36">
        <f>D75</f>
        <v>0</v>
      </c>
      <c r="E74" s="36">
        <f>E75</f>
        <v>0</v>
      </c>
    </row>
    <row r="75" spans="1:5" ht="60" hidden="1">
      <c r="A75" s="16" t="s">
        <v>517</v>
      </c>
      <c r="B75" s="29"/>
      <c r="C75" s="6" t="s">
        <v>520</v>
      </c>
      <c r="D75" s="36"/>
      <c r="E75" s="36"/>
    </row>
    <row r="76" spans="1:5" s="34" customFormat="1" ht="22.5" customHeight="1">
      <c r="A76" s="179" t="s">
        <v>54</v>
      </c>
      <c r="B76" s="37" t="s">
        <v>1</v>
      </c>
      <c r="C76" s="10" t="s">
        <v>98</v>
      </c>
      <c r="D76" s="9">
        <f>D77</f>
        <v>52290.4</v>
      </c>
      <c r="E76" s="9">
        <f>E77</f>
        <v>51766.6</v>
      </c>
    </row>
    <row r="77" spans="1:5" s="34" customFormat="1" ht="43.5" customHeight="1">
      <c r="A77" s="140" t="s">
        <v>55</v>
      </c>
      <c r="B77" s="38" t="s">
        <v>1</v>
      </c>
      <c r="C77" s="39" t="s">
        <v>99</v>
      </c>
      <c r="D77" s="7">
        <f>D78+D89+D81</f>
        <v>52290.4</v>
      </c>
      <c r="E77" s="7">
        <f>E78+E89+E81</f>
        <v>51766.6</v>
      </c>
    </row>
    <row r="78" spans="1:5" s="34" customFormat="1" ht="30">
      <c r="A78" s="16" t="s">
        <v>141</v>
      </c>
      <c r="B78" s="38" t="s">
        <v>1</v>
      </c>
      <c r="C78" s="39" t="s">
        <v>142</v>
      </c>
      <c r="D78" s="7">
        <f>D79</f>
        <v>7181.900000000001</v>
      </c>
      <c r="E78" s="7">
        <f>E79</f>
        <v>7132</v>
      </c>
    </row>
    <row r="79" spans="1:5" s="34" customFormat="1" ht="60">
      <c r="A79" s="16" t="s">
        <v>140</v>
      </c>
      <c r="B79" s="14" t="s">
        <v>1</v>
      </c>
      <c r="C79" s="39" t="s">
        <v>143</v>
      </c>
      <c r="D79" s="7">
        <f>D80</f>
        <v>7181.900000000001</v>
      </c>
      <c r="E79" s="7">
        <f>E80</f>
        <v>7132</v>
      </c>
    </row>
    <row r="80" spans="1:5" ht="45">
      <c r="A80" s="16" t="s">
        <v>139</v>
      </c>
      <c r="B80" s="38">
        <v>737</v>
      </c>
      <c r="C80" s="39" t="s">
        <v>144</v>
      </c>
      <c r="D80" s="7">
        <f>4723.6+2458.3</f>
        <v>7181.900000000001</v>
      </c>
      <c r="E80" s="7">
        <v>7132</v>
      </c>
    </row>
    <row r="81" spans="1:11" ht="59.25" customHeight="1">
      <c r="A81" s="140" t="s">
        <v>56</v>
      </c>
      <c r="B81" s="38" t="s">
        <v>1</v>
      </c>
      <c r="C81" s="39" t="s">
        <v>100</v>
      </c>
      <c r="D81" s="7">
        <f>D83+D85+D87</f>
        <v>44633.9</v>
      </c>
      <c r="E81" s="7">
        <f>E83+E85+E87</f>
        <v>44633.9</v>
      </c>
      <c r="G81" s="205"/>
      <c r="K81" s="205"/>
    </row>
    <row r="82" spans="1:5" ht="59.25" customHeight="1" hidden="1">
      <c r="A82" s="140"/>
      <c r="B82" s="38"/>
      <c r="C82" s="39"/>
      <c r="D82" s="7"/>
      <c r="E82" s="7"/>
    </row>
    <row r="83" spans="1:5" ht="54" customHeight="1" hidden="1">
      <c r="A83" s="11" t="s">
        <v>58</v>
      </c>
      <c r="B83" s="38"/>
      <c r="C83" s="39" t="s">
        <v>588</v>
      </c>
      <c r="D83" s="7">
        <f>D84</f>
        <v>0</v>
      </c>
      <c r="E83" s="7">
        <f>E84</f>
        <v>0</v>
      </c>
    </row>
    <row r="84" spans="1:5" ht="48" customHeight="1" hidden="1">
      <c r="A84" s="11" t="s">
        <v>60</v>
      </c>
      <c r="B84" s="38"/>
      <c r="C84" s="39" t="s">
        <v>589</v>
      </c>
      <c r="D84" s="7"/>
      <c r="E84" s="7"/>
    </row>
    <row r="85" spans="1:5" ht="45" customHeight="1" hidden="1">
      <c r="A85" s="183" t="s">
        <v>447</v>
      </c>
      <c r="B85" s="38"/>
      <c r="C85" s="41" t="s">
        <v>590</v>
      </c>
      <c r="D85" s="7">
        <f>D86</f>
        <v>0</v>
      </c>
      <c r="E85" s="7"/>
    </row>
    <row r="86" spans="1:5" ht="48" customHeight="1" hidden="1">
      <c r="A86" s="183" t="s">
        <v>57</v>
      </c>
      <c r="B86" s="40"/>
      <c r="C86" s="41" t="s">
        <v>591</v>
      </c>
      <c r="D86" s="7"/>
      <c r="E86" s="7"/>
    </row>
    <row r="87" spans="1:5" ht="17.25" customHeight="1">
      <c r="A87" s="140" t="s">
        <v>61</v>
      </c>
      <c r="B87" s="38" t="s">
        <v>1</v>
      </c>
      <c r="C87" s="39" t="s">
        <v>102</v>
      </c>
      <c r="D87" s="7">
        <f>D88</f>
        <v>44633.9</v>
      </c>
      <c r="E87" s="7">
        <f>E88</f>
        <v>44633.9</v>
      </c>
    </row>
    <row r="88" spans="1:10" ht="31.5" customHeight="1">
      <c r="A88" s="140" t="s">
        <v>62</v>
      </c>
      <c r="B88" s="38" t="s">
        <v>7</v>
      </c>
      <c r="C88" s="39" t="s">
        <v>103</v>
      </c>
      <c r="D88" s="7">
        <f>4633.9+40000</f>
        <v>44633.9</v>
      </c>
      <c r="E88" s="7">
        <f>40000+4633.9</f>
        <v>44633.9</v>
      </c>
      <c r="F88" s="184"/>
      <c r="G88" s="184"/>
      <c r="H88" s="184"/>
      <c r="I88" s="184"/>
      <c r="J88" s="184"/>
    </row>
    <row r="89" spans="1:5" ht="34.5" customHeight="1">
      <c r="A89" s="140" t="s">
        <v>63</v>
      </c>
      <c r="B89" s="38" t="s">
        <v>1</v>
      </c>
      <c r="C89" s="39" t="s">
        <v>104</v>
      </c>
      <c r="D89" s="7">
        <f>D90+D92</f>
        <v>474.59999999999997</v>
      </c>
      <c r="E89" s="7">
        <f>E90+E92</f>
        <v>0.7</v>
      </c>
    </row>
    <row r="90" spans="1:5" s="34" customFormat="1" ht="49.5" customHeight="1">
      <c r="A90" s="11" t="s">
        <v>64</v>
      </c>
      <c r="B90" s="42"/>
      <c r="C90" s="185" t="s">
        <v>105</v>
      </c>
      <c r="D90" s="7">
        <f>D91</f>
        <v>0.7</v>
      </c>
      <c r="E90" s="7">
        <f>E91</f>
        <v>0.7</v>
      </c>
    </row>
    <row r="91" spans="1:5" s="34" customFormat="1" ht="50.25" customHeight="1">
      <c r="A91" s="11" t="s">
        <v>65</v>
      </c>
      <c r="B91" s="43"/>
      <c r="C91" s="39" t="s">
        <v>106</v>
      </c>
      <c r="D91" s="7">
        <v>0.7</v>
      </c>
      <c r="E91" s="7">
        <v>0.7</v>
      </c>
    </row>
    <row r="92" spans="1:5" s="34" customFormat="1" ht="60">
      <c r="A92" s="140" t="s">
        <v>592</v>
      </c>
      <c r="B92" s="38" t="s">
        <v>1</v>
      </c>
      <c r="C92" s="39" t="s">
        <v>107</v>
      </c>
      <c r="D92" s="7">
        <f>D93</f>
        <v>473.9</v>
      </c>
      <c r="E92" s="7"/>
    </row>
    <row r="93" spans="1:5" ht="60">
      <c r="A93" s="140" t="s">
        <v>593</v>
      </c>
      <c r="B93" s="38" t="s">
        <v>7</v>
      </c>
      <c r="C93" s="39" t="s">
        <v>108</v>
      </c>
      <c r="D93" s="7">
        <v>473.9</v>
      </c>
      <c r="E93" s="7"/>
    </row>
    <row r="94" spans="1:5" ht="31.5" hidden="1">
      <c r="A94" s="67" t="s">
        <v>68</v>
      </c>
      <c r="B94" s="46"/>
      <c r="C94" s="47" t="s">
        <v>69</v>
      </c>
      <c r="D94" s="9">
        <f>D95</f>
        <v>0</v>
      </c>
      <c r="E94" s="7"/>
    </row>
    <row r="95" spans="1:5" ht="15.75" hidden="1">
      <c r="A95" s="68" t="s">
        <v>70</v>
      </c>
      <c r="B95" s="33"/>
      <c r="C95" s="48" t="s">
        <v>71</v>
      </c>
      <c r="D95" s="7">
        <f>D96</f>
        <v>0</v>
      </c>
      <c r="E95" s="9"/>
    </row>
    <row r="96" spans="1:5" ht="15" hidden="1">
      <c r="A96" s="68" t="s">
        <v>72</v>
      </c>
      <c r="B96" s="33"/>
      <c r="C96" s="48" t="s">
        <v>73</v>
      </c>
      <c r="D96" s="7">
        <f>D97</f>
        <v>0</v>
      </c>
      <c r="E96" s="186"/>
    </row>
    <row r="97" spans="1:5" ht="45" hidden="1">
      <c r="A97" s="187" t="s">
        <v>74</v>
      </c>
      <c r="B97" s="43"/>
      <c r="C97" s="26" t="s">
        <v>75</v>
      </c>
      <c r="D97" s="7"/>
      <c r="E97" s="186"/>
    </row>
    <row r="98" spans="1:5" ht="15.75">
      <c r="A98" s="188" t="s">
        <v>76</v>
      </c>
      <c r="B98" s="49"/>
      <c r="C98" s="50"/>
      <c r="D98" s="9">
        <f>D15+D76</f>
        <v>98825.9</v>
      </c>
      <c r="E98" s="9">
        <f>E15+E76</f>
        <v>98192.99999999999</v>
      </c>
    </row>
    <row r="99" spans="3:4" ht="15">
      <c r="C99" s="17"/>
      <c r="D99" s="17"/>
    </row>
    <row r="100" spans="3:4" ht="15">
      <c r="C100" s="17"/>
      <c r="D100" s="17"/>
    </row>
    <row r="101" spans="3:4" ht="15">
      <c r="C101" s="17"/>
      <c r="D101" s="17"/>
    </row>
    <row r="102" spans="3:4" ht="15">
      <c r="C102" s="17"/>
      <c r="D102" s="17"/>
    </row>
    <row r="103" spans="3:4" ht="15">
      <c r="C103" s="17"/>
      <c r="D103" s="17"/>
    </row>
    <row r="104" spans="3:4" ht="15">
      <c r="C104" s="17"/>
      <c r="D104" s="17"/>
    </row>
    <row r="105" spans="3:4" ht="15">
      <c r="C105" s="17"/>
      <c r="D105" s="17"/>
    </row>
    <row r="106" spans="3:4" ht="15">
      <c r="C106" s="17"/>
      <c r="D106" s="17"/>
    </row>
    <row r="107" spans="3:4" ht="15">
      <c r="C107" s="17"/>
      <c r="D107" s="17"/>
    </row>
    <row r="108" spans="3:4" ht="15">
      <c r="C108" s="17"/>
      <c r="D108" s="17"/>
    </row>
    <row r="109" spans="3:4" ht="15">
      <c r="C109" s="17"/>
      <c r="D109" s="17"/>
    </row>
    <row r="110" spans="3:4" ht="15">
      <c r="C110" s="17"/>
      <c r="D110" s="17"/>
    </row>
    <row r="111" spans="3:4" ht="15">
      <c r="C111" s="17"/>
      <c r="D111" s="17"/>
    </row>
    <row r="112" spans="3:4" ht="15">
      <c r="C112" s="17"/>
      <c r="D112" s="17"/>
    </row>
    <row r="113" spans="3:4" ht="15">
      <c r="C113" s="17"/>
      <c r="D113" s="17"/>
    </row>
    <row r="114" spans="3:4" ht="15">
      <c r="C114" s="17"/>
      <c r="D114" s="17"/>
    </row>
    <row r="115" spans="3:4" ht="15">
      <c r="C115" s="17"/>
      <c r="D115" s="17"/>
    </row>
    <row r="116" spans="3:4" ht="15">
      <c r="C116" s="17"/>
      <c r="D116" s="17"/>
    </row>
    <row r="117" spans="3:4" ht="15">
      <c r="C117" s="17"/>
      <c r="D117" s="17"/>
    </row>
    <row r="118" spans="3:4" ht="15">
      <c r="C118" s="17"/>
      <c r="D118" s="17"/>
    </row>
    <row r="119" spans="3:4" ht="15">
      <c r="C119" s="17"/>
      <c r="D119" s="17"/>
    </row>
    <row r="120" spans="3:4" ht="15">
      <c r="C120" s="17"/>
      <c r="D120" s="17"/>
    </row>
    <row r="121" spans="3:4" ht="15">
      <c r="C121" s="17"/>
      <c r="D121" s="17"/>
    </row>
    <row r="122" spans="3:4" ht="15">
      <c r="C122" s="17"/>
      <c r="D122" s="17"/>
    </row>
    <row r="123" spans="3:4" ht="15">
      <c r="C123" s="17"/>
      <c r="D123" s="17"/>
    </row>
    <row r="124" spans="3:4" ht="15">
      <c r="C124" s="17"/>
      <c r="D124" s="17"/>
    </row>
    <row r="125" spans="3:4" ht="15">
      <c r="C125" s="17"/>
      <c r="D125" s="17"/>
    </row>
    <row r="126" spans="3:4" ht="15">
      <c r="C126" s="17"/>
      <c r="D126" s="17"/>
    </row>
    <row r="127" spans="3:4" ht="15">
      <c r="C127" s="17"/>
      <c r="D127" s="17"/>
    </row>
    <row r="128" spans="3:4" ht="15">
      <c r="C128" s="17"/>
      <c r="D128" s="17"/>
    </row>
    <row r="129" spans="3:4" ht="15">
      <c r="C129" s="17"/>
      <c r="D129" s="17"/>
    </row>
    <row r="130" spans="3:4" ht="15">
      <c r="C130" s="17"/>
      <c r="D130" s="17"/>
    </row>
    <row r="131" spans="3:4" ht="15">
      <c r="C131" s="17"/>
      <c r="D131" s="17"/>
    </row>
    <row r="132" spans="3:4" ht="15">
      <c r="C132" s="17"/>
      <c r="D132" s="17"/>
    </row>
    <row r="133" spans="3:4" ht="15">
      <c r="C133" s="17"/>
      <c r="D133" s="17"/>
    </row>
    <row r="134" spans="3:4" ht="15">
      <c r="C134" s="17"/>
      <c r="D134" s="17"/>
    </row>
    <row r="135" spans="3:4" ht="15">
      <c r="C135" s="17"/>
      <c r="D135" s="17"/>
    </row>
    <row r="136" spans="3:4" ht="15">
      <c r="C136" s="17"/>
      <c r="D136" s="17"/>
    </row>
    <row r="137" spans="3:4" ht="15">
      <c r="C137" s="17"/>
      <c r="D137" s="17"/>
    </row>
    <row r="138" spans="3:4" ht="15">
      <c r="C138" s="17"/>
      <c r="D138" s="17"/>
    </row>
    <row r="139" spans="3:4" ht="15">
      <c r="C139" s="17"/>
      <c r="D139" s="17"/>
    </row>
    <row r="140" spans="3:4" ht="15">
      <c r="C140" s="17"/>
      <c r="D140" s="17"/>
    </row>
  </sheetData>
  <sheetProtection/>
  <mergeCells count="3">
    <mergeCell ref="C9:E9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3"/>
  <sheetViews>
    <sheetView zoomScalePageLayoutView="0" workbookViewId="0" topLeftCell="A32">
      <selection activeCell="C34" sqref="C34"/>
    </sheetView>
  </sheetViews>
  <sheetFormatPr defaultColWidth="9.00390625" defaultRowHeight="12.75"/>
  <cols>
    <col min="1" max="1" width="48.875" style="70" customWidth="1"/>
    <col min="2" max="2" width="11.625" style="70" customWidth="1"/>
    <col min="3" max="3" width="35.75390625" style="70" customWidth="1"/>
    <col min="4" max="4" width="9.125" style="70" customWidth="1"/>
    <col min="5" max="5" width="9.375" style="70" customWidth="1"/>
    <col min="6" max="16384" width="9.125" style="70" customWidth="1"/>
  </cols>
  <sheetData>
    <row r="3" spans="1:5" ht="15">
      <c r="A3" s="69"/>
      <c r="B3" s="2" t="s">
        <v>146</v>
      </c>
      <c r="C3" s="3"/>
      <c r="D3" s="69"/>
      <c r="E3" s="69"/>
    </row>
    <row r="4" spans="1:5" ht="15">
      <c r="A4" s="69"/>
      <c r="B4" s="2" t="s">
        <v>4</v>
      </c>
      <c r="C4" s="3"/>
      <c r="D4" s="64"/>
      <c r="E4" s="64"/>
    </row>
    <row r="5" spans="1:5" ht="15">
      <c r="A5" s="69"/>
      <c r="B5" s="2" t="s">
        <v>3</v>
      </c>
      <c r="C5" s="4"/>
      <c r="D5" s="64"/>
      <c r="E5" s="64"/>
    </row>
    <row r="6" spans="1:5" ht="15">
      <c r="A6" s="71"/>
      <c r="B6" s="2" t="s">
        <v>6</v>
      </c>
      <c r="C6" s="4"/>
      <c r="D6" s="64"/>
      <c r="E6" s="64"/>
    </row>
    <row r="7" spans="1:5" ht="15">
      <c r="A7" s="72"/>
      <c r="B7" s="207" t="s">
        <v>579</v>
      </c>
      <c r="C7" s="207"/>
      <c r="D7" s="64"/>
      <c r="E7" s="64"/>
    </row>
    <row r="8" spans="1:5" ht="15">
      <c r="A8" s="72"/>
      <c r="B8" s="207" t="s">
        <v>580</v>
      </c>
      <c r="C8" s="207"/>
      <c r="D8" s="64"/>
      <c r="E8" s="64"/>
    </row>
    <row r="9" spans="1:5" ht="15">
      <c r="A9" s="72"/>
      <c r="B9" s="207" t="s">
        <v>599</v>
      </c>
      <c r="C9" s="207"/>
      <c r="D9" s="64"/>
      <c r="E9" s="64"/>
    </row>
    <row r="10" spans="1:5" ht="12" customHeight="1">
      <c r="A10" s="72"/>
      <c r="B10" s="72"/>
      <c r="C10" s="72"/>
      <c r="D10" s="64"/>
      <c r="E10" s="64"/>
    </row>
    <row r="11" spans="1:5" ht="33" customHeight="1">
      <c r="A11" s="210" t="s">
        <v>600</v>
      </c>
      <c r="B11" s="210"/>
      <c r="C11" s="210"/>
      <c r="D11" s="64"/>
      <c r="E11" s="64"/>
    </row>
    <row r="12" spans="1:5" ht="14.25" customHeight="1">
      <c r="A12" s="73"/>
      <c r="B12" s="74"/>
      <c r="C12" s="74"/>
      <c r="D12" s="64"/>
      <c r="E12" s="64"/>
    </row>
    <row r="13" spans="1:5" ht="15" customHeight="1">
      <c r="A13" s="75"/>
      <c r="B13" s="76"/>
      <c r="C13" s="77" t="s">
        <v>5</v>
      </c>
      <c r="D13" s="64"/>
      <c r="E13" s="64"/>
    </row>
    <row r="14" spans="1:5" ht="17.25" customHeight="1">
      <c r="A14" s="10" t="s">
        <v>0</v>
      </c>
      <c r="B14" s="10" t="s">
        <v>147</v>
      </c>
      <c r="C14" s="10" t="s">
        <v>582</v>
      </c>
      <c r="D14" s="64"/>
      <c r="E14" s="64"/>
    </row>
    <row r="15" spans="1:5" ht="15">
      <c r="A15" s="78" t="s">
        <v>148</v>
      </c>
      <c r="B15" s="14" t="s">
        <v>149</v>
      </c>
      <c r="C15" s="7">
        <f>SUM(C16:C21)</f>
        <v>36665.1</v>
      </c>
      <c r="D15" s="64"/>
      <c r="E15" s="64"/>
    </row>
    <row r="16" spans="1:5" ht="48" customHeight="1">
      <c r="A16" s="68" t="s">
        <v>150</v>
      </c>
      <c r="B16" s="14" t="s">
        <v>151</v>
      </c>
      <c r="C16" s="7">
        <v>2867.6</v>
      </c>
      <c r="D16" s="64"/>
      <c r="E16" s="64"/>
    </row>
    <row r="17" spans="1:5" ht="59.25" customHeight="1">
      <c r="A17" s="68" t="s">
        <v>152</v>
      </c>
      <c r="B17" s="14" t="s">
        <v>153</v>
      </c>
      <c r="C17" s="7">
        <v>539</v>
      </c>
      <c r="D17" s="64"/>
      <c r="E17" s="64"/>
    </row>
    <row r="18" spans="1:5" ht="75.75" customHeight="1">
      <c r="A18" s="68" t="s">
        <v>673</v>
      </c>
      <c r="B18" s="14" t="s">
        <v>154</v>
      </c>
      <c r="C18" s="7">
        <f>28216.9+3049.1+936.9</f>
        <v>32202.9</v>
      </c>
      <c r="D18" s="64"/>
      <c r="E18" s="64"/>
    </row>
    <row r="19" spans="1:5" ht="30.75" customHeight="1" hidden="1">
      <c r="A19" s="68" t="s">
        <v>155</v>
      </c>
      <c r="B19" s="14" t="s">
        <v>156</v>
      </c>
      <c r="C19" s="7"/>
      <c r="D19" s="64"/>
      <c r="E19" s="64"/>
    </row>
    <row r="20" spans="1:5" ht="18" customHeight="1">
      <c r="A20" s="68" t="s">
        <v>157</v>
      </c>
      <c r="B20" s="14" t="s">
        <v>158</v>
      </c>
      <c r="C20" s="7">
        <v>1055.6</v>
      </c>
      <c r="D20" s="64"/>
      <c r="E20" s="64"/>
    </row>
    <row r="21" spans="1:5" ht="15" hidden="1">
      <c r="A21" s="68" t="s">
        <v>159</v>
      </c>
      <c r="B21" s="14" t="s">
        <v>160</v>
      </c>
      <c r="C21" s="7"/>
      <c r="D21" s="64"/>
      <c r="E21" s="64"/>
    </row>
    <row r="22" spans="1:5" ht="17.25" customHeight="1">
      <c r="A22" s="78" t="s">
        <v>161</v>
      </c>
      <c r="B22" s="14" t="s">
        <v>162</v>
      </c>
      <c r="C22" s="7">
        <f>C23</f>
        <v>456.9</v>
      </c>
      <c r="D22" s="64"/>
      <c r="E22" s="64"/>
    </row>
    <row r="23" spans="1:5" ht="19.5" customHeight="1">
      <c r="A23" s="78" t="s">
        <v>163</v>
      </c>
      <c r="B23" s="14" t="s">
        <v>164</v>
      </c>
      <c r="C23" s="7">
        <v>456.9</v>
      </c>
      <c r="D23" s="64"/>
      <c r="E23" s="64"/>
    </row>
    <row r="24" spans="1:5" ht="30">
      <c r="A24" s="68" t="s">
        <v>165</v>
      </c>
      <c r="B24" s="14" t="s">
        <v>166</v>
      </c>
      <c r="C24" s="7">
        <f>C26+C25</f>
        <v>293</v>
      </c>
      <c r="D24" s="64"/>
      <c r="E24" s="64"/>
    </row>
    <row r="25" spans="1:5" ht="60">
      <c r="A25" s="68" t="s">
        <v>167</v>
      </c>
      <c r="B25" s="14" t="s">
        <v>168</v>
      </c>
      <c r="C25" s="7">
        <v>283</v>
      </c>
      <c r="D25" s="64"/>
      <c r="E25" s="64"/>
    </row>
    <row r="26" spans="1:5" ht="45">
      <c r="A26" s="68" t="s">
        <v>169</v>
      </c>
      <c r="B26" s="14" t="s">
        <v>170</v>
      </c>
      <c r="C26" s="7">
        <v>10</v>
      </c>
      <c r="D26" s="64"/>
      <c r="E26" s="64"/>
    </row>
    <row r="27" spans="1:5" ht="18" customHeight="1">
      <c r="A27" s="68" t="s">
        <v>171</v>
      </c>
      <c r="B27" s="14" t="s">
        <v>172</v>
      </c>
      <c r="C27" s="7">
        <f>C29+C30+C28</f>
        <v>43736.3</v>
      </c>
      <c r="D27" s="64"/>
      <c r="E27" s="64"/>
    </row>
    <row r="28" spans="1:5" ht="18" customHeight="1" hidden="1">
      <c r="A28" s="68" t="s">
        <v>173</v>
      </c>
      <c r="B28" s="14" t="s">
        <v>174</v>
      </c>
      <c r="C28" s="7"/>
      <c r="D28" s="64"/>
      <c r="E28" s="64"/>
    </row>
    <row r="29" spans="1:5" ht="17.25" customHeight="1">
      <c r="A29" s="68" t="s">
        <v>175</v>
      </c>
      <c r="B29" s="14" t="s">
        <v>176</v>
      </c>
      <c r="C29" s="7">
        <v>43736.3</v>
      </c>
      <c r="D29" s="64"/>
      <c r="E29" s="64"/>
    </row>
    <row r="30" spans="1:5" ht="28.5" customHeight="1" hidden="1">
      <c r="A30" s="68" t="s">
        <v>177</v>
      </c>
      <c r="B30" s="14" t="s">
        <v>178</v>
      </c>
      <c r="C30" s="7"/>
      <c r="D30" s="64"/>
      <c r="E30" s="64"/>
    </row>
    <row r="31" spans="1:5" ht="16.5" customHeight="1">
      <c r="A31" s="79" t="s">
        <v>179</v>
      </c>
      <c r="B31" s="80" t="s">
        <v>180</v>
      </c>
      <c r="C31" s="12">
        <f>C32+C34+C33</f>
        <v>10984.800000000001</v>
      </c>
      <c r="D31" s="64"/>
      <c r="E31" s="64"/>
    </row>
    <row r="32" spans="1:5" ht="15">
      <c r="A32" s="78" t="s">
        <v>181</v>
      </c>
      <c r="B32" s="80" t="s">
        <v>182</v>
      </c>
      <c r="C32" s="12">
        <v>106.5</v>
      </c>
      <c r="D32" s="64"/>
      <c r="E32" s="64"/>
    </row>
    <row r="33" spans="1:5" ht="18.75" customHeight="1">
      <c r="A33" s="78" t="s">
        <v>183</v>
      </c>
      <c r="B33" s="80" t="s">
        <v>184</v>
      </c>
      <c r="C33" s="12">
        <v>433.7</v>
      </c>
      <c r="D33" s="64"/>
      <c r="E33" s="64"/>
    </row>
    <row r="34" spans="1:5" ht="16.5" customHeight="1">
      <c r="A34" s="81" t="s">
        <v>185</v>
      </c>
      <c r="B34" s="82" t="s">
        <v>186</v>
      </c>
      <c r="C34" s="15">
        <f>9463.9+980.7</f>
        <v>10444.6</v>
      </c>
      <c r="D34" s="64"/>
      <c r="E34" s="64"/>
    </row>
    <row r="35" spans="1:5" ht="16.5" customHeight="1" hidden="1">
      <c r="A35" s="81" t="s">
        <v>187</v>
      </c>
      <c r="B35" s="82" t="s">
        <v>188</v>
      </c>
      <c r="C35" s="15">
        <f>C36</f>
        <v>0</v>
      </c>
      <c r="D35" s="64"/>
      <c r="E35" s="64"/>
    </row>
    <row r="36" spans="1:5" ht="30" hidden="1">
      <c r="A36" s="83" t="s">
        <v>189</v>
      </c>
      <c r="B36" s="82" t="s">
        <v>190</v>
      </c>
      <c r="C36" s="15"/>
      <c r="D36" s="64"/>
      <c r="E36" s="64"/>
    </row>
    <row r="37" spans="1:5" ht="24.75" customHeight="1">
      <c r="A37" s="81" t="s">
        <v>191</v>
      </c>
      <c r="B37" s="82" t="s">
        <v>192</v>
      </c>
      <c r="C37" s="15">
        <f>C38</f>
        <v>117.4</v>
      </c>
      <c r="D37" s="64"/>
      <c r="E37" s="64"/>
    </row>
    <row r="38" spans="1:5" ht="44.25" customHeight="1">
      <c r="A38" s="83" t="s">
        <v>193</v>
      </c>
      <c r="B38" s="82" t="s">
        <v>194</v>
      </c>
      <c r="C38" s="15">
        <v>117.4</v>
      </c>
      <c r="D38" s="64"/>
      <c r="E38" s="64"/>
    </row>
    <row r="39" spans="1:5" ht="21" customHeight="1">
      <c r="A39" s="79" t="s">
        <v>195</v>
      </c>
      <c r="B39" s="80" t="s">
        <v>196</v>
      </c>
      <c r="C39" s="12">
        <f>C40</f>
        <v>12070</v>
      </c>
      <c r="D39" s="64"/>
      <c r="E39" s="64"/>
    </row>
    <row r="40" spans="1:5" ht="18" customHeight="1">
      <c r="A40" s="68" t="s">
        <v>197</v>
      </c>
      <c r="B40" s="84" t="s">
        <v>198</v>
      </c>
      <c r="C40" s="85">
        <v>12070</v>
      </c>
      <c r="D40" s="64"/>
      <c r="E40" s="64"/>
    </row>
    <row r="41" spans="1:5" ht="18" customHeight="1" hidden="1">
      <c r="A41" s="68" t="s">
        <v>199</v>
      </c>
      <c r="B41" s="84" t="s">
        <v>200</v>
      </c>
      <c r="C41" s="85">
        <f>C42</f>
        <v>0</v>
      </c>
      <c r="D41" s="64"/>
      <c r="E41" s="64"/>
    </row>
    <row r="42" spans="1:5" ht="18" customHeight="1" hidden="1">
      <c r="A42" s="68" t="s">
        <v>201</v>
      </c>
      <c r="B42" s="84" t="s">
        <v>202</v>
      </c>
      <c r="C42" s="85"/>
      <c r="D42" s="64"/>
      <c r="E42" s="64"/>
    </row>
    <row r="43" spans="1:5" ht="18" customHeight="1">
      <c r="A43" s="11" t="s">
        <v>203</v>
      </c>
      <c r="B43" s="84" t="s">
        <v>204</v>
      </c>
      <c r="C43" s="85">
        <f>C44</f>
        <v>125.2</v>
      </c>
      <c r="D43" s="64"/>
      <c r="E43" s="64"/>
    </row>
    <row r="44" spans="1:5" ht="27" customHeight="1">
      <c r="A44" s="16" t="s">
        <v>205</v>
      </c>
      <c r="B44" s="84" t="s">
        <v>206</v>
      </c>
      <c r="C44" s="85">
        <v>125.2</v>
      </c>
      <c r="D44" s="64"/>
      <c r="E44" s="64"/>
    </row>
    <row r="45" spans="1:5" ht="15">
      <c r="A45" s="68" t="s">
        <v>207</v>
      </c>
      <c r="B45" s="84" t="s">
        <v>208</v>
      </c>
      <c r="C45" s="85">
        <f>C47+C46</f>
        <v>479.7</v>
      </c>
      <c r="D45" s="64"/>
      <c r="E45" s="64"/>
    </row>
    <row r="46" spans="1:5" ht="15" hidden="1">
      <c r="A46" s="68" t="s">
        <v>527</v>
      </c>
      <c r="B46" s="84" t="s">
        <v>526</v>
      </c>
      <c r="C46" s="85"/>
      <c r="D46" s="64"/>
      <c r="E46" s="64"/>
    </row>
    <row r="47" spans="1:5" ht="15">
      <c r="A47" s="68" t="s">
        <v>209</v>
      </c>
      <c r="B47" s="84" t="s">
        <v>210</v>
      </c>
      <c r="C47" s="85">
        <v>479.7</v>
      </c>
      <c r="D47" s="64"/>
      <c r="E47" s="64"/>
    </row>
    <row r="48" spans="1:5" ht="30">
      <c r="A48" s="68" t="s">
        <v>674</v>
      </c>
      <c r="B48" s="84" t="s">
        <v>211</v>
      </c>
      <c r="C48" s="85">
        <f>C49</f>
        <v>1</v>
      </c>
      <c r="D48" s="64"/>
      <c r="E48" s="64"/>
    </row>
    <row r="49" spans="1:5" ht="30">
      <c r="A49" s="68" t="s">
        <v>675</v>
      </c>
      <c r="B49" s="84" t="s">
        <v>212</v>
      </c>
      <c r="C49" s="85">
        <v>1</v>
      </c>
      <c r="D49" s="64"/>
      <c r="E49" s="64"/>
    </row>
    <row r="50" spans="1:3" ht="48" customHeight="1">
      <c r="A50" s="68" t="s">
        <v>213</v>
      </c>
      <c r="B50" s="84" t="s">
        <v>214</v>
      </c>
      <c r="C50" s="85">
        <f>C51</f>
        <v>634.7</v>
      </c>
    </row>
    <row r="51" spans="1:3" ht="30" customHeight="1">
      <c r="A51" s="68" t="s">
        <v>215</v>
      </c>
      <c r="B51" s="84" t="s">
        <v>216</v>
      </c>
      <c r="C51" s="85">
        <v>634.7</v>
      </c>
    </row>
    <row r="52" spans="1:3" ht="18" customHeight="1">
      <c r="A52" s="78" t="s">
        <v>217</v>
      </c>
      <c r="B52" s="84"/>
      <c r="C52" s="85">
        <f>C15+C22+C24+C27+C31+C37+C39+C43+C48+C50+C45</f>
        <v>105564.09999999999</v>
      </c>
    </row>
    <row r="53" spans="1:3" ht="15">
      <c r="A53" s="65"/>
      <c r="B53" s="65"/>
      <c r="C53" s="65"/>
    </row>
  </sheetData>
  <sheetProtection/>
  <mergeCells count="4">
    <mergeCell ref="B7:C7"/>
    <mergeCell ref="B8:C8"/>
    <mergeCell ref="B9:C9"/>
    <mergeCell ref="A11:C11"/>
  </mergeCells>
  <printOptions/>
  <pageMargins left="0.7086614173228347" right="0.03937007874015748" top="0.03937007874015748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8"/>
  <sheetViews>
    <sheetView zoomScalePageLayoutView="0" workbookViewId="0" topLeftCell="A18">
      <selection activeCell="D36" sqref="D36"/>
    </sheetView>
  </sheetViews>
  <sheetFormatPr defaultColWidth="9.00390625" defaultRowHeight="12.75"/>
  <cols>
    <col min="1" max="1" width="49.625" style="70" customWidth="1"/>
    <col min="2" max="2" width="11.75390625" style="70" customWidth="1"/>
    <col min="3" max="4" width="16.875" style="70" customWidth="1"/>
    <col min="5" max="5" width="9.125" style="70" customWidth="1"/>
    <col min="6" max="6" width="9.375" style="70" customWidth="1"/>
    <col min="7" max="16384" width="9.125" style="70" customWidth="1"/>
  </cols>
  <sheetData>
    <row r="3" spans="1:6" ht="15">
      <c r="A3" s="69"/>
      <c r="B3" s="2" t="s">
        <v>601</v>
      </c>
      <c r="C3" s="2"/>
      <c r="D3" s="3"/>
      <c r="E3" s="69"/>
      <c r="F3" s="69"/>
    </row>
    <row r="4" spans="1:6" ht="15">
      <c r="A4" s="69"/>
      <c r="B4" s="2" t="s">
        <v>4</v>
      </c>
      <c r="C4" s="2"/>
      <c r="D4" s="3"/>
      <c r="E4" s="64"/>
      <c r="F4" s="64"/>
    </row>
    <row r="5" spans="1:6" ht="15">
      <c r="A5" s="69"/>
      <c r="B5" s="2" t="s">
        <v>3</v>
      </c>
      <c r="C5" s="2"/>
      <c r="D5" s="4"/>
      <c r="E5" s="64"/>
      <c r="F5" s="64"/>
    </row>
    <row r="6" spans="1:6" ht="15">
      <c r="A6" s="71"/>
      <c r="B6" s="2" t="s">
        <v>145</v>
      </c>
      <c r="C6" s="2"/>
      <c r="D6" s="4"/>
      <c r="E6" s="64"/>
      <c r="F6" s="64"/>
    </row>
    <row r="7" spans="1:6" ht="15">
      <c r="A7" s="72"/>
      <c r="B7" s="207" t="s">
        <v>606</v>
      </c>
      <c r="C7" s="207"/>
      <c r="D7" s="207"/>
      <c r="E7" s="64"/>
      <c r="F7" s="64"/>
    </row>
    <row r="8" spans="1:6" ht="15">
      <c r="A8" s="72"/>
      <c r="B8" s="211" t="s">
        <v>595</v>
      </c>
      <c r="C8" s="211"/>
      <c r="D8" s="211"/>
      <c r="E8" s="64"/>
      <c r="F8" s="64"/>
    </row>
    <row r="9" spans="1:6" ht="15">
      <c r="A9" s="72"/>
      <c r="B9" s="207" t="s">
        <v>607</v>
      </c>
      <c r="C9" s="207"/>
      <c r="D9" s="207"/>
      <c r="E9" s="64"/>
      <c r="F9" s="64"/>
    </row>
    <row r="10" spans="1:6" ht="15">
      <c r="A10" s="72"/>
      <c r="B10" s="52"/>
      <c r="C10" s="52"/>
      <c r="D10" s="52"/>
      <c r="E10" s="64"/>
      <c r="F10" s="64"/>
    </row>
    <row r="11" spans="1:6" ht="15.75">
      <c r="A11" s="212" t="s">
        <v>602</v>
      </c>
      <c r="B11" s="212"/>
      <c r="C11" s="212"/>
      <c r="D11" s="212"/>
      <c r="E11" s="64"/>
      <c r="F11" s="64"/>
    </row>
    <row r="12" spans="1:6" ht="15.75">
      <c r="A12" s="212" t="s">
        <v>603</v>
      </c>
      <c r="B12" s="212"/>
      <c r="C12" s="212"/>
      <c r="D12" s="212"/>
      <c r="E12" s="64"/>
      <c r="F12" s="64"/>
    </row>
    <row r="13" spans="1:6" ht="15.75" customHeight="1">
      <c r="A13" s="212" t="s">
        <v>609</v>
      </c>
      <c r="B13" s="212"/>
      <c r="C13" s="212"/>
      <c r="D13" s="212"/>
      <c r="E13" s="71"/>
      <c r="F13" s="71"/>
    </row>
    <row r="14" spans="1:6" ht="15.75">
      <c r="A14" s="75"/>
      <c r="B14" s="76"/>
      <c r="C14" s="76"/>
      <c r="D14" s="77" t="s">
        <v>5</v>
      </c>
      <c r="E14" s="64"/>
      <c r="F14" s="64"/>
    </row>
    <row r="15" spans="1:6" ht="15" customHeight="1">
      <c r="A15" s="10" t="s">
        <v>0</v>
      </c>
      <c r="B15" s="10" t="s">
        <v>147</v>
      </c>
      <c r="C15" s="10" t="s">
        <v>585</v>
      </c>
      <c r="D15" s="10" t="s">
        <v>597</v>
      </c>
      <c r="E15" s="64"/>
      <c r="F15" s="64"/>
    </row>
    <row r="16" spans="1:6" ht="17.25" customHeight="1">
      <c r="A16" s="78" t="s">
        <v>148</v>
      </c>
      <c r="B16" s="14" t="s">
        <v>149</v>
      </c>
      <c r="C16" s="7">
        <f>C17+C19+C21+C20+C18</f>
        <v>31745.6</v>
      </c>
      <c r="D16" s="7">
        <f>D17+D19+D21+D20+D18</f>
        <v>36504.9</v>
      </c>
      <c r="E16" s="64"/>
      <c r="F16" s="64"/>
    </row>
    <row r="17" spans="1:6" ht="42.75" customHeight="1">
      <c r="A17" s="68" t="s">
        <v>150</v>
      </c>
      <c r="B17" s="14" t="s">
        <v>151</v>
      </c>
      <c r="C17" s="14" t="s">
        <v>672</v>
      </c>
      <c r="D17" s="7">
        <v>2867.6</v>
      </c>
      <c r="E17" s="64"/>
      <c r="F17" s="64"/>
    </row>
    <row r="18" spans="1:6" ht="59.25" customHeight="1">
      <c r="A18" s="68" t="s">
        <v>152</v>
      </c>
      <c r="B18" s="14" t="s">
        <v>153</v>
      </c>
      <c r="C18" s="7">
        <v>539</v>
      </c>
      <c r="D18" s="7">
        <v>539</v>
      </c>
      <c r="E18" s="64"/>
      <c r="F18" s="64"/>
    </row>
    <row r="19" spans="1:6" ht="75" customHeight="1">
      <c r="A19" s="68" t="s">
        <v>673</v>
      </c>
      <c r="B19" s="14" t="s">
        <v>154</v>
      </c>
      <c r="C19" s="189">
        <v>27304.7</v>
      </c>
      <c r="D19" s="7">
        <f>25587.7+6482.7</f>
        <v>32070.4</v>
      </c>
      <c r="E19" s="64"/>
      <c r="F19" s="64"/>
    </row>
    <row r="20" spans="1:6" ht="33" customHeight="1" hidden="1">
      <c r="A20" s="68" t="s">
        <v>155</v>
      </c>
      <c r="B20" s="14" t="s">
        <v>156</v>
      </c>
      <c r="C20" s="14"/>
      <c r="D20" s="7"/>
      <c r="E20" s="64"/>
      <c r="F20" s="64"/>
    </row>
    <row r="21" spans="1:6" ht="18" customHeight="1">
      <c r="A21" s="68" t="s">
        <v>157</v>
      </c>
      <c r="B21" s="14" t="s">
        <v>158</v>
      </c>
      <c r="C21" s="190">
        <v>1034.3</v>
      </c>
      <c r="D21" s="7">
        <v>1027.9</v>
      </c>
      <c r="E21" s="64"/>
      <c r="F21" s="64"/>
    </row>
    <row r="22" spans="1:6" ht="15" hidden="1">
      <c r="A22" s="68" t="s">
        <v>159</v>
      </c>
      <c r="B22" s="14" t="s">
        <v>160</v>
      </c>
      <c r="C22" s="7"/>
      <c r="D22" s="7"/>
      <c r="E22" s="64"/>
      <c r="F22" s="64"/>
    </row>
    <row r="23" spans="1:6" ht="17.25" customHeight="1">
      <c r="A23" s="78" t="s">
        <v>161</v>
      </c>
      <c r="B23" s="14" t="s">
        <v>162</v>
      </c>
      <c r="C23" s="7">
        <f>C24</f>
        <v>473.9</v>
      </c>
      <c r="D23" s="7"/>
      <c r="E23" s="64"/>
      <c r="F23" s="64"/>
    </row>
    <row r="24" spans="1:6" ht="19.5" customHeight="1">
      <c r="A24" s="78" t="s">
        <v>163</v>
      </c>
      <c r="B24" s="14" t="s">
        <v>164</v>
      </c>
      <c r="C24" s="7">
        <v>473.9</v>
      </c>
      <c r="D24" s="7"/>
      <c r="E24" s="64"/>
      <c r="F24" s="64"/>
    </row>
    <row r="25" spans="1:6" ht="30">
      <c r="A25" s="68" t="s">
        <v>165</v>
      </c>
      <c r="B25" s="14" t="s">
        <v>166</v>
      </c>
      <c r="C25" s="7">
        <f>C27+C26</f>
        <v>10</v>
      </c>
      <c r="D25" s="7"/>
      <c r="E25" s="64"/>
      <c r="F25" s="64"/>
    </row>
    <row r="26" spans="1:6" ht="60" hidden="1">
      <c r="A26" s="68" t="s">
        <v>167</v>
      </c>
      <c r="B26" s="14" t="s">
        <v>168</v>
      </c>
      <c r="C26" s="7"/>
      <c r="D26" s="7"/>
      <c r="E26" s="64"/>
      <c r="F26" s="64"/>
    </row>
    <row r="27" spans="1:6" ht="45">
      <c r="A27" s="68" t="s">
        <v>169</v>
      </c>
      <c r="B27" s="14" t="s">
        <v>170</v>
      </c>
      <c r="C27" s="7">
        <v>10</v>
      </c>
      <c r="D27" s="7"/>
      <c r="E27" s="64"/>
      <c r="F27" s="64"/>
    </row>
    <row r="28" spans="1:6" ht="18" customHeight="1">
      <c r="A28" s="68" t="s">
        <v>171</v>
      </c>
      <c r="B28" s="14" t="s">
        <v>172</v>
      </c>
      <c r="C28" s="7">
        <f>C30+C31+C29</f>
        <v>45420.2</v>
      </c>
      <c r="D28" s="7">
        <f>D30+D31+D29</f>
        <v>45535.2</v>
      </c>
      <c r="E28" s="64"/>
      <c r="F28" s="64"/>
    </row>
    <row r="29" spans="1:6" ht="18" customHeight="1" hidden="1">
      <c r="A29" s="68" t="s">
        <v>173</v>
      </c>
      <c r="B29" s="14" t="s">
        <v>174</v>
      </c>
      <c r="C29" s="14"/>
      <c r="D29" s="7"/>
      <c r="E29" s="64"/>
      <c r="F29" s="64"/>
    </row>
    <row r="30" spans="1:6" ht="17.25" customHeight="1">
      <c r="A30" s="68" t="s">
        <v>175</v>
      </c>
      <c r="B30" s="14" t="s">
        <v>176</v>
      </c>
      <c r="C30" s="7">
        <v>45420.2</v>
      </c>
      <c r="D30" s="7">
        <v>45535.2</v>
      </c>
      <c r="E30" s="64"/>
      <c r="F30" s="64"/>
    </row>
    <row r="31" spans="1:6" ht="27.75" customHeight="1" hidden="1">
      <c r="A31" s="68" t="s">
        <v>177</v>
      </c>
      <c r="B31" s="14" t="s">
        <v>178</v>
      </c>
      <c r="C31" s="12"/>
      <c r="D31" s="7"/>
      <c r="E31" s="64"/>
      <c r="F31" s="64"/>
    </row>
    <row r="32" spans="1:6" ht="16.5" customHeight="1">
      <c r="A32" s="79" t="s">
        <v>179</v>
      </c>
      <c r="B32" s="80" t="s">
        <v>180</v>
      </c>
      <c r="C32" s="12">
        <f>C33+C35+C34</f>
        <v>11774.400000000001</v>
      </c>
      <c r="D32" s="12">
        <f>D33+D35+D34</f>
        <v>5536.599999999999</v>
      </c>
      <c r="E32" s="64"/>
      <c r="F32" s="64"/>
    </row>
    <row r="33" spans="1:6" ht="15">
      <c r="A33" s="78" t="s">
        <v>181</v>
      </c>
      <c r="B33" s="80" t="s">
        <v>182</v>
      </c>
      <c r="C33" s="12">
        <v>106.5</v>
      </c>
      <c r="D33" s="12">
        <v>106.5</v>
      </c>
      <c r="E33" s="64"/>
      <c r="F33" s="64"/>
    </row>
    <row r="34" spans="1:6" ht="18.75" customHeight="1">
      <c r="A34" s="78" t="s">
        <v>183</v>
      </c>
      <c r="B34" s="80" t="s">
        <v>184</v>
      </c>
      <c r="C34" s="12">
        <v>590</v>
      </c>
      <c r="D34" s="12">
        <v>330.9</v>
      </c>
      <c r="E34" s="64"/>
      <c r="F34" s="64"/>
    </row>
    <row r="35" spans="1:6" ht="16.5" customHeight="1">
      <c r="A35" s="78" t="s">
        <v>185</v>
      </c>
      <c r="B35" s="80" t="s">
        <v>186</v>
      </c>
      <c r="C35" s="12">
        <f>8705.6+87+2285.3</f>
        <v>11077.900000000001</v>
      </c>
      <c r="D35" s="12">
        <f>4877.8+221.4</f>
        <v>5099.2</v>
      </c>
      <c r="E35" s="64"/>
      <c r="F35" s="64"/>
    </row>
    <row r="36" spans="1:6" ht="21" customHeight="1">
      <c r="A36" s="79" t="s">
        <v>195</v>
      </c>
      <c r="B36" s="80" t="s">
        <v>196</v>
      </c>
      <c r="C36" s="12">
        <f>C37</f>
        <v>12070</v>
      </c>
      <c r="D36" s="12">
        <f>D37</f>
        <v>11970</v>
      </c>
      <c r="E36" s="64"/>
      <c r="F36" s="64"/>
    </row>
    <row r="37" spans="1:6" ht="18" customHeight="1">
      <c r="A37" s="68" t="s">
        <v>197</v>
      </c>
      <c r="B37" s="84" t="s">
        <v>198</v>
      </c>
      <c r="C37" s="85">
        <v>12070</v>
      </c>
      <c r="D37" s="85">
        <v>11970</v>
      </c>
      <c r="E37" s="64"/>
      <c r="F37" s="64"/>
    </row>
    <row r="38" spans="1:6" ht="15" hidden="1">
      <c r="A38" s="68" t="s">
        <v>199</v>
      </c>
      <c r="B38" s="84" t="s">
        <v>200</v>
      </c>
      <c r="C38" s="85">
        <f>C39</f>
        <v>0</v>
      </c>
      <c r="D38" s="85">
        <f>D39</f>
        <v>0</v>
      </c>
      <c r="E38" s="64"/>
      <c r="F38" s="64"/>
    </row>
    <row r="39" spans="1:6" ht="15" hidden="1">
      <c r="A39" s="68" t="s">
        <v>201</v>
      </c>
      <c r="B39" s="84" t="s">
        <v>202</v>
      </c>
      <c r="C39" s="85"/>
      <c r="D39" s="85"/>
      <c r="E39" s="64"/>
      <c r="F39" s="64"/>
    </row>
    <row r="40" spans="1:6" ht="15" hidden="1">
      <c r="A40" s="11" t="s">
        <v>203</v>
      </c>
      <c r="B40" s="84" t="s">
        <v>204</v>
      </c>
      <c r="C40" s="85">
        <f>C41</f>
        <v>0</v>
      </c>
      <c r="D40" s="85">
        <f>D41</f>
        <v>0</v>
      </c>
      <c r="E40" s="64"/>
      <c r="F40" s="64"/>
    </row>
    <row r="41" spans="1:6" ht="30" hidden="1">
      <c r="A41" s="16" t="s">
        <v>205</v>
      </c>
      <c r="B41" s="84" t="s">
        <v>206</v>
      </c>
      <c r="C41" s="85"/>
      <c r="D41" s="85"/>
      <c r="E41" s="64"/>
      <c r="F41" s="64"/>
    </row>
    <row r="42" spans="1:6" ht="15" customHeight="1">
      <c r="A42" s="79" t="s">
        <v>207</v>
      </c>
      <c r="B42" s="84" t="s">
        <v>208</v>
      </c>
      <c r="C42" s="85">
        <f>C43</f>
        <v>479.7</v>
      </c>
      <c r="D42" s="85">
        <f>D43</f>
        <v>333.8</v>
      </c>
      <c r="E42" s="64"/>
      <c r="F42" s="64"/>
    </row>
    <row r="43" spans="1:6" ht="15" customHeight="1">
      <c r="A43" s="68" t="s">
        <v>209</v>
      </c>
      <c r="B43" s="84" t="s">
        <v>210</v>
      </c>
      <c r="C43" s="85">
        <v>479.7</v>
      </c>
      <c r="D43" s="85">
        <v>333.8</v>
      </c>
      <c r="E43" s="64"/>
      <c r="F43" s="64"/>
    </row>
    <row r="44" spans="1:6" ht="30">
      <c r="A44" s="68" t="s">
        <v>674</v>
      </c>
      <c r="B44" s="84" t="s">
        <v>211</v>
      </c>
      <c r="C44" s="85">
        <f>C45</f>
        <v>1</v>
      </c>
      <c r="D44" s="85">
        <f>D45</f>
        <v>1</v>
      </c>
      <c r="E44" s="64"/>
      <c r="F44" s="64"/>
    </row>
    <row r="45" spans="1:6" ht="30">
      <c r="A45" s="68" t="s">
        <v>675</v>
      </c>
      <c r="B45" s="84" t="s">
        <v>212</v>
      </c>
      <c r="C45" s="85">
        <v>1</v>
      </c>
      <c r="D45" s="85">
        <v>1</v>
      </c>
      <c r="E45" s="64"/>
      <c r="F45" s="64"/>
    </row>
    <row r="46" spans="1:4" ht="45" customHeight="1" hidden="1">
      <c r="A46" s="68" t="s">
        <v>213</v>
      </c>
      <c r="B46" s="84" t="s">
        <v>214</v>
      </c>
      <c r="C46" s="85">
        <f>C47</f>
        <v>0</v>
      </c>
      <c r="D46" s="85">
        <f>D47</f>
        <v>0</v>
      </c>
    </row>
    <row r="47" spans="1:4" ht="29.25" customHeight="1" hidden="1">
      <c r="A47" s="68" t="s">
        <v>215</v>
      </c>
      <c r="B47" s="84" t="s">
        <v>216</v>
      </c>
      <c r="C47" s="85"/>
      <c r="D47" s="85"/>
    </row>
    <row r="48" spans="1:4" ht="18" customHeight="1">
      <c r="A48" s="78" t="s">
        <v>217</v>
      </c>
      <c r="B48" s="84"/>
      <c r="C48" s="85">
        <f>C44+C40+C36+C32+C28+C25+C23+C16+C42</f>
        <v>101974.8</v>
      </c>
      <c r="D48" s="85">
        <f>D44+D40+D36+D32+D28+D25+D23+D16+D42</f>
        <v>99881.5</v>
      </c>
    </row>
  </sheetData>
  <sheetProtection/>
  <mergeCells count="6">
    <mergeCell ref="B7:D7"/>
    <mergeCell ref="B8:D8"/>
    <mergeCell ref="B9:D9"/>
    <mergeCell ref="A11:D11"/>
    <mergeCell ref="A12:D12"/>
    <mergeCell ref="A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0"/>
  <sheetViews>
    <sheetView tabSelected="1" zoomScalePageLayoutView="0" workbookViewId="0" topLeftCell="A89">
      <selection activeCell="A119" sqref="A119"/>
    </sheetView>
  </sheetViews>
  <sheetFormatPr defaultColWidth="9.00390625" defaultRowHeight="12.75"/>
  <cols>
    <col min="1" max="1" width="70.125" style="70" customWidth="1"/>
    <col min="2" max="2" width="6.75390625" style="70" customWidth="1"/>
    <col min="3" max="3" width="14.25390625" style="70" customWidth="1"/>
    <col min="4" max="4" width="5.75390625" style="70" customWidth="1"/>
    <col min="5" max="5" width="8.25390625" style="70" hidden="1" customWidth="1"/>
    <col min="6" max="6" width="12.00390625" style="70" customWidth="1"/>
    <col min="7" max="7" width="9.125" style="70" customWidth="1"/>
    <col min="8" max="8" width="25.375" style="70" customWidth="1"/>
    <col min="9" max="16384" width="9.125" style="70" customWidth="1"/>
  </cols>
  <sheetData>
    <row r="1" spans="1:6" ht="15">
      <c r="A1" s="69"/>
      <c r="B1" s="2" t="s">
        <v>218</v>
      </c>
      <c r="C1" s="3"/>
      <c r="D1" s="2"/>
      <c r="E1" s="3"/>
      <c r="F1" s="4"/>
    </row>
    <row r="2" spans="1:6" ht="15">
      <c r="A2" s="69"/>
      <c r="B2" s="2" t="s">
        <v>4</v>
      </c>
      <c r="C2" s="3"/>
      <c r="D2" s="2"/>
      <c r="E2" s="3"/>
      <c r="F2" s="4"/>
    </row>
    <row r="3" spans="1:6" ht="15">
      <c r="A3" s="69"/>
      <c r="B3" s="2" t="s">
        <v>3</v>
      </c>
      <c r="C3" s="4"/>
      <c r="D3" s="2"/>
      <c r="E3" s="4"/>
      <c r="F3" s="4"/>
    </row>
    <row r="4" spans="1:6" ht="15">
      <c r="A4" s="86"/>
      <c r="B4" s="2" t="s">
        <v>145</v>
      </c>
      <c r="C4" s="4"/>
      <c r="D4" s="2"/>
      <c r="E4" s="4"/>
      <c r="F4" s="4"/>
    </row>
    <row r="5" spans="1:6" ht="15">
      <c r="A5" s="72"/>
      <c r="B5" s="2" t="s">
        <v>3</v>
      </c>
      <c r="C5" s="4"/>
      <c r="D5" s="2"/>
      <c r="E5" s="4"/>
      <c r="F5" s="4"/>
    </row>
    <row r="6" spans="1:6" ht="15">
      <c r="A6" s="72"/>
      <c r="B6" s="2" t="s">
        <v>608</v>
      </c>
      <c r="C6" s="4"/>
      <c r="D6" s="2"/>
      <c r="E6" s="4"/>
      <c r="F6" s="4"/>
    </row>
    <row r="7" spans="1:6" ht="15">
      <c r="A7" s="72"/>
      <c r="B7" s="2" t="s">
        <v>580</v>
      </c>
      <c r="C7" s="4"/>
      <c r="D7" s="2"/>
      <c r="E7" s="4"/>
      <c r="F7" s="4"/>
    </row>
    <row r="8" spans="1:6" ht="15">
      <c r="A8" s="72"/>
      <c r="B8" s="2" t="s">
        <v>581</v>
      </c>
      <c r="C8" s="2"/>
      <c r="D8" s="2"/>
      <c r="E8" s="2"/>
      <c r="F8" s="4"/>
    </row>
    <row r="9" spans="1:6" ht="15">
      <c r="A9" s="72"/>
      <c r="B9" s="66"/>
      <c r="C9" s="66"/>
      <c r="D9" s="66"/>
      <c r="E9" s="66"/>
      <c r="F9" s="66"/>
    </row>
    <row r="10" spans="1:6" ht="15.75">
      <c r="A10" s="212" t="s">
        <v>219</v>
      </c>
      <c r="B10" s="212"/>
      <c r="C10" s="212"/>
      <c r="D10" s="212"/>
      <c r="E10" s="212"/>
      <c r="F10" s="212"/>
    </row>
    <row r="11" spans="1:6" ht="15.75">
      <c r="A11" s="212" t="s">
        <v>220</v>
      </c>
      <c r="B11" s="212"/>
      <c r="C11" s="212"/>
      <c r="D11" s="212"/>
      <c r="E11" s="212"/>
      <c r="F11" s="212"/>
    </row>
    <row r="12" spans="1:6" ht="15.75">
      <c r="A12" s="212" t="s">
        <v>610</v>
      </c>
      <c r="B12" s="212"/>
      <c r="C12" s="212"/>
      <c r="D12" s="212"/>
      <c r="E12" s="212"/>
      <c r="F12" s="212"/>
    </row>
    <row r="13" spans="1:6" ht="15">
      <c r="A13" s="213"/>
      <c r="B13" s="213"/>
      <c r="C13" s="213"/>
      <c r="D13" s="213"/>
      <c r="E13" s="213"/>
      <c r="F13" s="213"/>
    </row>
    <row r="14" spans="1:6" ht="15.75">
      <c r="A14" s="75"/>
      <c r="B14" s="87"/>
      <c r="C14" s="88"/>
      <c r="D14" s="88"/>
      <c r="E14" s="88"/>
      <c r="F14" s="3" t="s">
        <v>5</v>
      </c>
    </row>
    <row r="15" spans="1:6" ht="23.25" customHeight="1">
      <c r="A15" s="10" t="s">
        <v>0</v>
      </c>
      <c r="B15" s="89" t="s">
        <v>147</v>
      </c>
      <c r="C15" s="89" t="s">
        <v>221</v>
      </c>
      <c r="D15" s="89" t="s">
        <v>222</v>
      </c>
      <c r="E15" s="89" t="s">
        <v>223</v>
      </c>
      <c r="F15" s="90" t="s">
        <v>582</v>
      </c>
    </row>
    <row r="16" spans="1:6" ht="14.25" customHeight="1">
      <c r="A16" s="188" t="s">
        <v>224</v>
      </c>
      <c r="B16" s="10"/>
      <c r="C16" s="10"/>
      <c r="D16" s="10"/>
      <c r="E16" s="10"/>
      <c r="F16" s="9">
        <f>F17+F103+F116+F139+F205+F350+F359+F398+F424+F430+F390+F338+F404</f>
        <v>105564.08947368419</v>
      </c>
    </row>
    <row r="17" spans="1:8" ht="15.75">
      <c r="A17" s="102" t="s">
        <v>148</v>
      </c>
      <c r="B17" s="94" t="s">
        <v>149</v>
      </c>
      <c r="C17" s="94" t="s">
        <v>225</v>
      </c>
      <c r="D17" s="94"/>
      <c r="E17" s="94" t="s">
        <v>1</v>
      </c>
      <c r="F17" s="9">
        <f>F18+F31+F38+F86+F78+F94</f>
        <v>36665.1</v>
      </c>
      <c r="H17" s="95"/>
    </row>
    <row r="18" spans="1:6" ht="31.5" customHeight="1">
      <c r="A18" s="93" t="s">
        <v>150</v>
      </c>
      <c r="B18" s="94" t="s">
        <v>151</v>
      </c>
      <c r="C18" s="94" t="s">
        <v>225</v>
      </c>
      <c r="D18" s="94"/>
      <c r="E18" s="94" t="s">
        <v>1</v>
      </c>
      <c r="F18" s="9">
        <f>F19</f>
        <v>2867.6</v>
      </c>
    </row>
    <row r="19" spans="1:6" ht="28.5" customHeight="1">
      <c r="A19" s="92" t="s">
        <v>226</v>
      </c>
      <c r="B19" s="14" t="s">
        <v>151</v>
      </c>
      <c r="C19" s="14" t="s">
        <v>227</v>
      </c>
      <c r="D19" s="14"/>
      <c r="E19" s="14"/>
      <c r="F19" s="7">
        <f>F20</f>
        <v>2867.6</v>
      </c>
    </row>
    <row r="20" spans="1:6" ht="36.75" customHeight="1">
      <c r="A20" s="92" t="s">
        <v>228</v>
      </c>
      <c r="B20" s="14" t="s">
        <v>151</v>
      </c>
      <c r="C20" s="14" t="s">
        <v>229</v>
      </c>
      <c r="D20" s="14"/>
      <c r="E20" s="14" t="s">
        <v>1</v>
      </c>
      <c r="F20" s="7">
        <f aca="true" t="shared" si="0" ref="F20:F25">F21</f>
        <v>2867.6</v>
      </c>
    </row>
    <row r="21" spans="1:6" ht="31.5" customHeight="1">
      <c r="A21" s="92" t="s">
        <v>230</v>
      </c>
      <c r="B21" s="14" t="s">
        <v>151</v>
      </c>
      <c r="C21" s="14" t="s">
        <v>231</v>
      </c>
      <c r="D21" s="14"/>
      <c r="E21" s="14" t="s">
        <v>1</v>
      </c>
      <c r="F21" s="7">
        <f t="shared" si="0"/>
        <v>2867.6</v>
      </c>
    </row>
    <row r="22" spans="1:6" ht="29.25" customHeight="1">
      <c r="A22" s="92" t="s">
        <v>232</v>
      </c>
      <c r="B22" s="14" t="s">
        <v>151</v>
      </c>
      <c r="C22" s="14" t="s">
        <v>233</v>
      </c>
      <c r="D22" s="14"/>
      <c r="E22" s="14" t="s">
        <v>1</v>
      </c>
      <c r="F22" s="7">
        <f>F23+F30</f>
        <v>2867.6</v>
      </c>
    </row>
    <row r="23" spans="1:6" ht="72.75" customHeight="1">
      <c r="A23" s="92" t="s">
        <v>234</v>
      </c>
      <c r="B23" s="14" t="s">
        <v>151</v>
      </c>
      <c r="C23" s="14" t="s">
        <v>233</v>
      </c>
      <c r="D23" s="14" t="s">
        <v>235</v>
      </c>
      <c r="E23" s="14"/>
      <c r="F23" s="7">
        <f>2867.6</f>
        <v>2867.6</v>
      </c>
    </row>
    <row r="24" spans="1:6" ht="15" customHeight="1" hidden="1">
      <c r="A24" s="92" t="s">
        <v>236</v>
      </c>
      <c r="B24" s="14" t="s">
        <v>151</v>
      </c>
      <c r="C24" s="14" t="s">
        <v>233</v>
      </c>
      <c r="D24" s="14" t="s">
        <v>237</v>
      </c>
      <c r="E24" s="14" t="s">
        <v>1</v>
      </c>
      <c r="F24" s="7">
        <f>F27+F28+F29</f>
        <v>0</v>
      </c>
    </row>
    <row r="25" spans="1:6" ht="15" hidden="1">
      <c r="A25" s="92" t="s">
        <v>238</v>
      </c>
      <c r="B25" s="14" t="s">
        <v>151</v>
      </c>
      <c r="C25" s="14" t="s">
        <v>239</v>
      </c>
      <c r="D25" s="14" t="s">
        <v>237</v>
      </c>
      <c r="E25" s="14" t="s">
        <v>240</v>
      </c>
      <c r="F25" s="7">
        <f t="shared" si="0"/>
        <v>0</v>
      </c>
    </row>
    <row r="26" spans="1:6" ht="15" hidden="1">
      <c r="A26" s="92" t="s">
        <v>241</v>
      </c>
      <c r="B26" s="14" t="s">
        <v>151</v>
      </c>
      <c r="C26" s="14" t="s">
        <v>239</v>
      </c>
      <c r="D26" s="14" t="s">
        <v>237</v>
      </c>
      <c r="E26" s="14" t="s">
        <v>242</v>
      </c>
      <c r="F26" s="7">
        <f>F27</f>
        <v>0</v>
      </c>
    </row>
    <row r="27" spans="1:6" ht="15" hidden="1">
      <c r="A27" s="92" t="s">
        <v>243</v>
      </c>
      <c r="B27" s="14" t="s">
        <v>151</v>
      </c>
      <c r="C27" s="14" t="s">
        <v>239</v>
      </c>
      <c r="D27" s="14" t="s">
        <v>237</v>
      </c>
      <c r="E27" s="14" t="s">
        <v>244</v>
      </c>
      <c r="F27" s="7"/>
    </row>
    <row r="28" spans="1:6" ht="15" hidden="1">
      <c r="A28" s="92"/>
      <c r="B28" s="14" t="s">
        <v>151</v>
      </c>
      <c r="C28" s="14" t="s">
        <v>239</v>
      </c>
      <c r="D28" s="14" t="s">
        <v>506</v>
      </c>
      <c r="E28" s="14" t="s">
        <v>575</v>
      </c>
      <c r="F28" s="7"/>
    </row>
    <row r="29" spans="1:6" ht="45" customHeight="1" hidden="1">
      <c r="A29" s="92" t="s">
        <v>245</v>
      </c>
      <c r="B29" s="14" t="s">
        <v>151</v>
      </c>
      <c r="C29" s="14" t="s">
        <v>233</v>
      </c>
      <c r="D29" s="14" t="s">
        <v>246</v>
      </c>
      <c r="E29" s="14" t="s">
        <v>247</v>
      </c>
      <c r="F29" s="7"/>
    </row>
    <row r="30" spans="1:6" ht="45" customHeight="1" hidden="1">
      <c r="A30" s="92" t="s">
        <v>248</v>
      </c>
      <c r="B30" s="14" t="s">
        <v>151</v>
      </c>
      <c r="C30" s="14" t="s">
        <v>233</v>
      </c>
      <c r="D30" s="14" t="s">
        <v>240</v>
      </c>
      <c r="E30" s="14"/>
      <c r="F30" s="7"/>
    </row>
    <row r="31" spans="1:6" ht="47.25" customHeight="1">
      <c r="A31" s="93" t="s">
        <v>152</v>
      </c>
      <c r="B31" s="94" t="s">
        <v>153</v>
      </c>
      <c r="C31" s="94" t="s">
        <v>225</v>
      </c>
      <c r="D31" s="94"/>
      <c r="E31" s="94" t="s">
        <v>1</v>
      </c>
      <c r="F31" s="9">
        <f>F32</f>
        <v>539</v>
      </c>
    </row>
    <row r="32" spans="1:6" ht="22.5" customHeight="1">
      <c r="A32" s="92" t="s">
        <v>226</v>
      </c>
      <c r="B32" s="14" t="s">
        <v>153</v>
      </c>
      <c r="C32" s="14" t="s">
        <v>227</v>
      </c>
      <c r="D32" s="14"/>
      <c r="E32" s="14"/>
      <c r="F32" s="7">
        <f>F33</f>
        <v>539</v>
      </c>
    </row>
    <row r="33" spans="1:6" ht="33" customHeight="1">
      <c r="A33" s="92" t="s">
        <v>228</v>
      </c>
      <c r="B33" s="14" t="s">
        <v>153</v>
      </c>
      <c r="C33" s="14" t="s">
        <v>229</v>
      </c>
      <c r="D33" s="14"/>
      <c r="E33" s="14" t="s">
        <v>1</v>
      </c>
      <c r="F33" s="7">
        <f>F34</f>
        <v>539</v>
      </c>
    </row>
    <row r="34" spans="1:6" ht="30" customHeight="1">
      <c r="A34" s="92" t="s">
        <v>230</v>
      </c>
      <c r="B34" s="14" t="s">
        <v>153</v>
      </c>
      <c r="C34" s="14" t="s">
        <v>231</v>
      </c>
      <c r="D34" s="14"/>
      <c r="E34" s="14" t="s">
        <v>1</v>
      </c>
      <c r="F34" s="7">
        <f>F35</f>
        <v>539</v>
      </c>
    </row>
    <row r="35" spans="1:6" ht="27.75" customHeight="1">
      <c r="A35" s="92" t="s">
        <v>232</v>
      </c>
      <c r="B35" s="14" t="s">
        <v>153</v>
      </c>
      <c r="C35" s="14" t="s">
        <v>233</v>
      </c>
      <c r="D35" s="14"/>
      <c r="E35" s="14" t="s">
        <v>1</v>
      </c>
      <c r="F35" s="7">
        <f>F36+F37</f>
        <v>539</v>
      </c>
    </row>
    <row r="36" spans="1:6" ht="60">
      <c r="A36" s="92" t="s">
        <v>234</v>
      </c>
      <c r="B36" s="14" t="s">
        <v>153</v>
      </c>
      <c r="C36" s="14" t="s">
        <v>233</v>
      </c>
      <c r="D36" s="14" t="s">
        <v>235</v>
      </c>
      <c r="E36" s="14"/>
      <c r="F36" s="7">
        <v>539</v>
      </c>
    </row>
    <row r="37" spans="1:6" ht="33" customHeight="1" hidden="1">
      <c r="A37" s="92" t="s">
        <v>248</v>
      </c>
      <c r="B37" s="14" t="s">
        <v>153</v>
      </c>
      <c r="C37" s="14" t="s">
        <v>233</v>
      </c>
      <c r="D37" s="14" t="s">
        <v>240</v>
      </c>
      <c r="E37" s="14" t="s">
        <v>250</v>
      </c>
      <c r="F37" s="7"/>
    </row>
    <row r="38" spans="1:8" ht="60.75" customHeight="1">
      <c r="A38" s="93" t="s">
        <v>673</v>
      </c>
      <c r="B38" s="94" t="s">
        <v>154</v>
      </c>
      <c r="C38" s="94" t="s">
        <v>225</v>
      </c>
      <c r="D38" s="94"/>
      <c r="E38" s="94" t="s">
        <v>1</v>
      </c>
      <c r="F38" s="9">
        <f>F39</f>
        <v>32202.899999999998</v>
      </c>
      <c r="H38" s="95"/>
    </row>
    <row r="39" spans="1:8" ht="32.25" customHeight="1">
      <c r="A39" s="92" t="s">
        <v>226</v>
      </c>
      <c r="B39" s="14" t="s">
        <v>154</v>
      </c>
      <c r="C39" s="14" t="s">
        <v>227</v>
      </c>
      <c r="D39" s="14"/>
      <c r="E39" s="14" t="s">
        <v>1</v>
      </c>
      <c r="F39" s="7">
        <f>F40+F73</f>
        <v>32202.899999999998</v>
      </c>
      <c r="H39" s="95"/>
    </row>
    <row r="40" spans="1:8" ht="34.5" customHeight="1">
      <c r="A40" s="92" t="s">
        <v>228</v>
      </c>
      <c r="B40" s="14" t="s">
        <v>154</v>
      </c>
      <c r="C40" s="14" t="s">
        <v>229</v>
      </c>
      <c r="D40" s="14"/>
      <c r="E40" s="14" t="s">
        <v>1</v>
      </c>
      <c r="F40" s="7">
        <f>F41</f>
        <v>32202.199999999997</v>
      </c>
      <c r="H40" s="95"/>
    </row>
    <row r="41" spans="1:6" ht="33.75" customHeight="1">
      <c r="A41" s="92" t="s">
        <v>230</v>
      </c>
      <c r="B41" s="14" t="s">
        <v>154</v>
      </c>
      <c r="C41" s="14" t="s">
        <v>231</v>
      </c>
      <c r="D41" s="14"/>
      <c r="E41" s="14" t="s">
        <v>1</v>
      </c>
      <c r="F41" s="7">
        <f>F42</f>
        <v>32202.199999999997</v>
      </c>
    </row>
    <row r="42" spans="1:6" ht="31.5" customHeight="1">
      <c r="A42" s="92" t="s">
        <v>232</v>
      </c>
      <c r="B42" s="14" t="s">
        <v>154</v>
      </c>
      <c r="C42" s="14" t="s">
        <v>233</v>
      </c>
      <c r="D42" s="14"/>
      <c r="E42" s="14" t="s">
        <v>1</v>
      </c>
      <c r="F42" s="7">
        <f>F43+F51+F67</f>
        <v>32202.199999999997</v>
      </c>
    </row>
    <row r="43" spans="1:6" ht="60" customHeight="1">
      <c r="A43" s="92" t="s">
        <v>234</v>
      </c>
      <c r="B43" s="14" t="s">
        <v>154</v>
      </c>
      <c r="C43" s="14" t="s">
        <v>233</v>
      </c>
      <c r="D43" s="14" t="s">
        <v>235</v>
      </c>
      <c r="E43" s="14"/>
      <c r="F43" s="7">
        <f>25277.1+3986</f>
        <v>29263.1</v>
      </c>
    </row>
    <row r="44" spans="1:6" ht="30" customHeight="1" hidden="1">
      <c r="A44" s="92" t="s">
        <v>251</v>
      </c>
      <c r="B44" s="14" t="s">
        <v>154</v>
      </c>
      <c r="C44" s="14" t="s">
        <v>233</v>
      </c>
      <c r="D44" s="14" t="s">
        <v>252</v>
      </c>
      <c r="E44" s="14"/>
      <c r="F44" s="7">
        <f>F48+F50+F49</f>
        <v>0</v>
      </c>
    </row>
    <row r="45" spans="1:6" ht="27" customHeight="1" hidden="1">
      <c r="A45" s="92" t="s">
        <v>253</v>
      </c>
      <c r="B45" s="14" t="s">
        <v>154</v>
      </c>
      <c r="C45" s="14" t="s">
        <v>233</v>
      </c>
      <c r="D45" s="14" t="s">
        <v>237</v>
      </c>
      <c r="E45" s="14" t="s">
        <v>1</v>
      </c>
      <c r="F45" s="7">
        <f>F46</f>
        <v>0</v>
      </c>
    </row>
    <row r="46" spans="1:6" ht="15" hidden="1">
      <c r="A46" s="92" t="s">
        <v>238</v>
      </c>
      <c r="B46" s="14" t="s">
        <v>154</v>
      </c>
      <c r="C46" s="14" t="s">
        <v>233</v>
      </c>
      <c r="D46" s="14" t="s">
        <v>237</v>
      </c>
      <c r="E46" s="14" t="s">
        <v>240</v>
      </c>
      <c r="F46" s="7">
        <f>F47</f>
        <v>0</v>
      </c>
    </row>
    <row r="47" spans="1:6" ht="15" hidden="1">
      <c r="A47" s="92" t="s">
        <v>241</v>
      </c>
      <c r="B47" s="14" t="s">
        <v>154</v>
      </c>
      <c r="C47" s="14" t="s">
        <v>233</v>
      </c>
      <c r="D47" s="14" t="s">
        <v>237</v>
      </c>
      <c r="E47" s="14" t="s">
        <v>242</v>
      </c>
      <c r="F47" s="7">
        <f>F48</f>
        <v>0</v>
      </c>
    </row>
    <row r="48" spans="1:6" ht="15" hidden="1">
      <c r="A48" s="92" t="s">
        <v>243</v>
      </c>
      <c r="B48" s="14" t="s">
        <v>154</v>
      </c>
      <c r="C48" s="14" t="s">
        <v>233</v>
      </c>
      <c r="D48" s="14" t="s">
        <v>237</v>
      </c>
      <c r="E48" s="14" t="s">
        <v>244</v>
      </c>
      <c r="F48" s="7"/>
    </row>
    <row r="49" spans="1:6" ht="15" hidden="1">
      <c r="A49" s="92"/>
      <c r="B49" s="14" t="s">
        <v>154</v>
      </c>
      <c r="C49" s="14" t="s">
        <v>233</v>
      </c>
      <c r="D49" s="14" t="s">
        <v>506</v>
      </c>
      <c r="E49" s="14"/>
      <c r="F49" s="7"/>
    </row>
    <row r="50" spans="1:6" ht="45" hidden="1">
      <c r="A50" s="92" t="s">
        <v>245</v>
      </c>
      <c r="B50" s="14" t="s">
        <v>154</v>
      </c>
      <c r="C50" s="14" t="s">
        <v>233</v>
      </c>
      <c r="D50" s="14" t="s">
        <v>246</v>
      </c>
      <c r="E50" s="14" t="s">
        <v>247</v>
      </c>
      <c r="F50" s="7"/>
    </row>
    <row r="51" spans="1:6" ht="32.25" customHeight="1">
      <c r="A51" s="92" t="s">
        <v>248</v>
      </c>
      <c r="B51" s="14" t="s">
        <v>154</v>
      </c>
      <c r="C51" s="14" t="s">
        <v>233</v>
      </c>
      <c r="D51" s="14" t="s">
        <v>240</v>
      </c>
      <c r="E51" s="14"/>
      <c r="F51" s="7">
        <f>F52+F53</f>
        <v>2920.5</v>
      </c>
    </row>
    <row r="52" spans="1:6" ht="30" hidden="1">
      <c r="A52" s="92" t="s">
        <v>268</v>
      </c>
      <c r="B52" s="14" t="s">
        <v>154</v>
      </c>
      <c r="C52" s="14" t="s">
        <v>233</v>
      </c>
      <c r="D52" s="14" t="s">
        <v>249</v>
      </c>
      <c r="E52" s="14" t="s">
        <v>1</v>
      </c>
      <c r="F52" s="7">
        <v>2596.6</v>
      </c>
    </row>
    <row r="53" spans="1:6" ht="15" hidden="1">
      <c r="A53" s="92" t="s">
        <v>238</v>
      </c>
      <c r="B53" s="14" t="s">
        <v>154</v>
      </c>
      <c r="C53" s="14" t="s">
        <v>233</v>
      </c>
      <c r="D53" s="14" t="s">
        <v>381</v>
      </c>
      <c r="E53" s="14" t="s">
        <v>240</v>
      </c>
      <c r="F53" s="7">
        <v>323.9</v>
      </c>
    </row>
    <row r="54" spans="1:6" ht="15" hidden="1">
      <c r="A54" s="92" t="s">
        <v>254</v>
      </c>
      <c r="B54" s="14" t="s">
        <v>154</v>
      </c>
      <c r="C54" s="14" t="s">
        <v>233</v>
      </c>
      <c r="D54" s="14" t="s">
        <v>381</v>
      </c>
      <c r="E54" s="14" t="s">
        <v>255</v>
      </c>
      <c r="F54" s="7"/>
    </row>
    <row r="55" spans="1:6" ht="15" hidden="1">
      <c r="A55" s="92" t="s">
        <v>256</v>
      </c>
      <c r="B55" s="14" t="s">
        <v>154</v>
      </c>
      <c r="C55" s="14" t="s">
        <v>233</v>
      </c>
      <c r="D55" s="14" t="s">
        <v>249</v>
      </c>
      <c r="E55" s="14" t="s">
        <v>257</v>
      </c>
      <c r="F55" s="7"/>
    </row>
    <row r="56" spans="1:6" ht="15" hidden="1">
      <c r="A56" s="92" t="s">
        <v>269</v>
      </c>
      <c r="B56" s="14" t="s">
        <v>154</v>
      </c>
      <c r="C56" s="14" t="s">
        <v>233</v>
      </c>
      <c r="D56" s="14" t="s">
        <v>249</v>
      </c>
      <c r="E56" s="14" t="s">
        <v>270</v>
      </c>
      <c r="F56" s="7"/>
    </row>
    <row r="57" spans="1:6" ht="15" hidden="1">
      <c r="A57" s="92" t="s">
        <v>271</v>
      </c>
      <c r="B57" s="14" t="s">
        <v>154</v>
      </c>
      <c r="C57" s="14" t="s">
        <v>233</v>
      </c>
      <c r="D57" s="14" t="s">
        <v>249</v>
      </c>
      <c r="E57" s="14" t="s">
        <v>272</v>
      </c>
      <c r="F57" s="7"/>
    </row>
    <row r="58" spans="1:6" ht="15" hidden="1">
      <c r="A58" s="92" t="s">
        <v>258</v>
      </c>
      <c r="B58" s="14" t="s">
        <v>154</v>
      </c>
      <c r="C58" s="14" t="s">
        <v>233</v>
      </c>
      <c r="D58" s="14" t="s">
        <v>249</v>
      </c>
      <c r="E58" s="14" t="s">
        <v>259</v>
      </c>
      <c r="F58" s="7"/>
    </row>
    <row r="59" spans="1:6" ht="15" hidden="1">
      <c r="A59" s="92" t="s">
        <v>260</v>
      </c>
      <c r="B59" s="14" t="s">
        <v>154</v>
      </c>
      <c r="C59" s="14" t="s">
        <v>233</v>
      </c>
      <c r="D59" s="14" t="s">
        <v>249</v>
      </c>
      <c r="E59" s="14" t="s">
        <v>261</v>
      </c>
      <c r="F59" s="7"/>
    </row>
    <row r="60" spans="1:6" ht="15" hidden="1">
      <c r="A60" s="92" t="s">
        <v>260</v>
      </c>
      <c r="B60" s="14" t="s">
        <v>154</v>
      </c>
      <c r="C60" s="14" t="s">
        <v>233</v>
      </c>
      <c r="D60" s="14" t="s">
        <v>249</v>
      </c>
      <c r="E60" s="14" t="s">
        <v>273</v>
      </c>
      <c r="F60" s="7"/>
    </row>
    <row r="61" spans="1:6" ht="15" hidden="1">
      <c r="A61" s="92" t="s">
        <v>262</v>
      </c>
      <c r="B61" s="14" t="s">
        <v>154</v>
      </c>
      <c r="C61" s="14" t="s">
        <v>233</v>
      </c>
      <c r="D61" s="14" t="s">
        <v>249</v>
      </c>
      <c r="E61" s="14" t="s">
        <v>263</v>
      </c>
      <c r="F61" s="7">
        <f>F62+F63</f>
        <v>0</v>
      </c>
    </row>
    <row r="62" spans="1:6" ht="15" hidden="1">
      <c r="A62" s="92" t="s">
        <v>264</v>
      </c>
      <c r="B62" s="14" t="s">
        <v>154</v>
      </c>
      <c r="C62" s="14" t="s">
        <v>233</v>
      </c>
      <c r="D62" s="14" t="s">
        <v>249</v>
      </c>
      <c r="E62" s="14" t="s">
        <v>265</v>
      </c>
      <c r="F62" s="7"/>
    </row>
    <row r="63" spans="1:6" ht="15" hidden="1">
      <c r="A63" s="92" t="s">
        <v>266</v>
      </c>
      <c r="B63" s="14" t="s">
        <v>154</v>
      </c>
      <c r="C63" s="14" t="s">
        <v>233</v>
      </c>
      <c r="D63" s="14" t="s">
        <v>249</v>
      </c>
      <c r="E63" s="14" t="s">
        <v>267</v>
      </c>
      <c r="F63" s="7"/>
    </row>
    <row r="64" spans="1:6" ht="27.75" customHeight="1" hidden="1">
      <c r="A64" s="92" t="s">
        <v>274</v>
      </c>
      <c r="B64" s="14" t="s">
        <v>154</v>
      </c>
      <c r="C64" s="14" t="s">
        <v>233</v>
      </c>
      <c r="D64" s="14" t="s">
        <v>275</v>
      </c>
      <c r="E64" s="14" t="s">
        <v>1</v>
      </c>
      <c r="F64" s="7">
        <f>F65</f>
        <v>0</v>
      </c>
    </row>
    <row r="65" spans="1:6" ht="30" customHeight="1" hidden="1">
      <c r="A65" s="92" t="s">
        <v>276</v>
      </c>
      <c r="B65" s="14" t="s">
        <v>154</v>
      </c>
      <c r="C65" s="14" t="s">
        <v>233</v>
      </c>
      <c r="D65" s="14" t="s">
        <v>277</v>
      </c>
      <c r="E65" s="14" t="s">
        <v>263</v>
      </c>
      <c r="F65" s="7">
        <f>F66</f>
        <v>0</v>
      </c>
    </row>
    <row r="66" spans="1:6" ht="15" hidden="1">
      <c r="A66" s="92" t="s">
        <v>264</v>
      </c>
      <c r="B66" s="14" t="s">
        <v>154</v>
      </c>
      <c r="C66" s="14" t="s">
        <v>233</v>
      </c>
      <c r="D66" s="14" t="s">
        <v>277</v>
      </c>
      <c r="E66" s="14" t="s">
        <v>265</v>
      </c>
      <c r="F66" s="7"/>
    </row>
    <row r="67" spans="1:6" ht="21" customHeight="1">
      <c r="A67" s="92" t="s">
        <v>278</v>
      </c>
      <c r="B67" s="14" t="s">
        <v>154</v>
      </c>
      <c r="C67" s="14" t="s">
        <v>233</v>
      </c>
      <c r="D67" s="14" t="s">
        <v>279</v>
      </c>
      <c r="E67" s="14"/>
      <c r="F67" s="7">
        <v>18.6</v>
      </c>
    </row>
    <row r="68" spans="1:6" ht="21" customHeight="1" hidden="1">
      <c r="A68" s="92" t="s">
        <v>280</v>
      </c>
      <c r="B68" s="14" t="s">
        <v>154</v>
      </c>
      <c r="C68" s="14" t="s">
        <v>233</v>
      </c>
      <c r="D68" s="14" t="s">
        <v>281</v>
      </c>
      <c r="E68" s="14" t="s">
        <v>250</v>
      </c>
      <c r="F68" s="7"/>
    </row>
    <row r="69" spans="1:6" ht="15" hidden="1">
      <c r="A69" s="92" t="s">
        <v>282</v>
      </c>
      <c r="B69" s="14" t="s">
        <v>154</v>
      </c>
      <c r="C69" s="14" t="s">
        <v>233</v>
      </c>
      <c r="D69" s="14" t="s">
        <v>283</v>
      </c>
      <c r="E69" s="14" t="s">
        <v>1</v>
      </c>
      <c r="F69" s="7">
        <f>F70</f>
        <v>0</v>
      </c>
    </row>
    <row r="70" spans="1:6" ht="15" hidden="1">
      <c r="A70" s="92" t="s">
        <v>238</v>
      </c>
      <c r="B70" s="14" t="s">
        <v>154</v>
      </c>
      <c r="C70" s="14" t="s">
        <v>233</v>
      </c>
      <c r="D70" s="14" t="s">
        <v>283</v>
      </c>
      <c r="E70" s="14" t="s">
        <v>240</v>
      </c>
      <c r="F70" s="7">
        <f>F71</f>
        <v>0</v>
      </c>
    </row>
    <row r="71" spans="1:6" ht="15" hidden="1">
      <c r="A71" s="96" t="s">
        <v>284</v>
      </c>
      <c r="B71" s="14" t="s">
        <v>154</v>
      </c>
      <c r="C71" s="14" t="s">
        <v>233</v>
      </c>
      <c r="D71" s="14" t="s">
        <v>283</v>
      </c>
      <c r="E71" s="14" t="s">
        <v>250</v>
      </c>
      <c r="F71" s="7"/>
    </row>
    <row r="72" spans="1:6" ht="15" hidden="1">
      <c r="A72" s="96" t="s">
        <v>284</v>
      </c>
      <c r="B72" s="14" t="s">
        <v>154</v>
      </c>
      <c r="C72" s="14" t="s">
        <v>233</v>
      </c>
      <c r="D72" s="14" t="s">
        <v>285</v>
      </c>
      <c r="E72" s="14" t="s">
        <v>250</v>
      </c>
      <c r="F72" s="7"/>
    </row>
    <row r="73" spans="1:6" ht="31.5" customHeight="1">
      <c r="A73" s="92" t="s">
        <v>286</v>
      </c>
      <c r="B73" s="14" t="s">
        <v>154</v>
      </c>
      <c r="C73" s="14" t="s">
        <v>287</v>
      </c>
      <c r="D73" s="14"/>
      <c r="E73" s="14" t="s">
        <v>1</v>
      </c>
      <c r="F73" s="7">
        <f>F74</f>
        <v>0.7</v>
      </c>
    </row>
    <row r="74" spans="1:6" ht="109.5" customHeight="1">
      <c r="A74" s="97" t="s">
        <v>288</v>
      </c>
      <c r="B74" s="14" t="s">
        <v>154</v>
      </c>
      <c r="C74" s="14" t="s">
        <v>289</v>
      </c>
      <c r="D74" s="14"/>
      <c r="E74" s="14" t="s">
        <v>1</v>
      </c>
      <c r="F74" s="7">
        <f>F75</f>
        <v>0.7</v>
      </c>
    </row>
    <row r="75" spans="1:6" ht="33.75" customHeight="1">
      <c r="A75" s="118" t="s">
        <v>248</v>
      </c>
      <c r="B75" s="14" t="s">
        <v>154</v>
      </c>
      <c r="C75" s="14" t="s">
        <v>289</v>
      </c>
      <c r="D75" s="14" t="s">
        <v>240</v>
      </c>
      <c r="E75" s="14" t="s">
        <v>1</v>
      </c>
      <c r="F75" s="7">
        <f>F76</f>
        <v>0.7</v>
      </c>
    </row>
    <row r="76" spans="1:6" ht="15" hidden="1">
      <c r="A76" s="92" t="s">
        <v>262</v>
      </c>
      <c r="B76" s="14" t="s">
        <v>154</v>
      </c>
      <c r="C76" s="14" t="s">
        <v>289</v>
      </c>
      <c r="D76" s="14" t="s">
        <v>249</v>
      </c>
      <c r="E76" s="14" t="s">
        <v>263</v>
      </c>
      <c r="F76" s="7">
        <f>F77</f>
        <v>0.7</v>
      </c>
    </row>
    <row r="77" spans="1:6" ht="15" hidden="1">
      <c r="A77" s="92" t="s">
        <v>266</v>
      </c>
      <c r="B77" s="14" t="s">
        <v>154</v>
      </c>
      <c r="C77" s="14" t="s">
        <v>289</v>
      </c>
      <c r="D77" s="14" t="s">
        <v>249</v>
      </c>
      <c r="E77" s="14" t="s">
        <v>267</v>
      </c>
      <c r="F77" s="7">
        <v>0.7</v>
      </c>
    </row>
    <row r="78" spans="1:6" ht="19.5" customHeight="1" hidden="1">
      <c r="A78" s="93" t="s">
        <v>155</v>
      </c>
      <c r="B78" s="94" t="s">
        <v>156</v>
      </c>
      <c r="C78" s="94" t="s">
        <v>225</v>
      </c>
      <c r="D78" s="94"/>
      <c r="E78" s="94" t="s">
        <v>1</v>
      </c>
      <c r="F78" s="9">
        <f aca="true" t="shared" si="1" ref="F78:F84">F79</f>
        <v>0</v>
      </c>
    </row>
    <row r="79" spans="1:6" ht="30" hidden="1">
      <c r="A79" s="92" t="s">
        <v>226</v>
      </c>
      <c r="B79" s="14" t="s">
        <v>156</v>
      </c>
      <c r="C79" s="14" t="s">
        <v>227</v>
      </c>
      <c r="D79" s="14"/>
      <c r="E79" s="14" t="s">
        <v>1</v>
      </c>
      <c r="F79" s="7">
        <f t="shared" si="1"/>
        <v>0</v>
      </c>
    </row>
    <row r="80" spans="1:6" ht="30" hidden="1">
      <c r="A80" s="92" t="s">
        <v>228</v>
      </c>
      <c r="B80" s="14" t="s">
        <v>156</v>
      </c>
      <c r="C80" s="14" t="s">
        <v>229</v>
      </c>
      <c r="D80" s="14"/>
      <c r="E80" s="14" t="s">
        <v>1</v>
      </c>
      <c r="F80" s="7">
        <f t="shared" si="1"/>
        <v>0</v>
      </c>
    </row>
    <row r="81" spans="1:6" ht="30" hidden="1">
      <c r="A81" s="92" t="s">
        <v>230</v>
      </c>
      <c r="B81" s="14" t="s">
        <v>156</v>
      </c>
      <c r="C81" s="14" t="s">
        <v>231</v>
      </c>
      <c r="D81" s="14"/>
      <c r="E81" s="14" t="s">
        <v>1</v>
      </c>
      <c r="F81" s="7">
        <f t="shared" si="1"/>
        <v>0</v>
      </c>
    </row>
    <row r="82" spans="1:6" ht="15" hidden="1">
      <c r="A82" s="92" t="s">
        <v>290</v>
      </c>
      <c r="B82" s="14" t="s">
        <v>156</v>
      </c>
      <c r="C82" s="14" t="s">
        <v>291</v>
      </c>
      <c r="D82" s="14"/>
      <c r="E82" s="14" t="s">
        <v>1</v>
      </c>
      <c r="F82" s="7">
        <f t="shared" si="1"/>
        <v>0</v>
      </c>
    </row>
    <row r="83" spans="1:6" ht="15" hidden="1">
      <c r="A83" s="92" t="s">
        <v>278</v>
      </c>
      <c r="B83" s="14" t="s">
        <v>156</v>
      </c>
      <c r="C83" s="14" t="s">
        <v>291</v>
      </c>
      <c r="D83" s="14" t="s">
        <v>279</v>
      </c>
      <c r="E83" s="14" t="s">
        <v>1</v>
      </c>
      <c r="F83" s="7">
        <f t="shared" si="1"/>
        <v>0</v>
      </c>
    </row>
    <row r="84" spans="1:6" ht="15" hidden="1">
      <c r="A84" s="92" t="s">
        <v>238</v>
      </c>
      <c r="B84" s="14" t="s">
        <v>156</v>
      </c>
      <c r="C84" s="14" t="s">
        <v>291</v>
      </c>
      <c r="D84" s="14" t="s">
        <v>249</v>
      </c>
      <c r="E84" s="14" t="s">
        <v>240</v>
      </c>
      <c r="F84" s="7">
        <f t="shared" si="1"/>
        <v>0</v>
      </c>
    </row>
    <row r="85" spans="1:6" ht="15" hidden="1">
      <c r="A85" s="92" t="s">
        <v>284</v>
      </c>
      <c r="B85" s="14" t="s">
        <v>156</v>
      </c>
      <c r="C85" s="14" t="s">
        <v>291</v>
      </c>
      <c r="D85" s="14" t="s">
        <v>249</v>
      </c>
      <c r="E85" s="14" t="s">
        <v>250</v>
      </c>
      <c r="F85" s="7"/>
    </row>
    <row r="86" spans="1:6" ht="21" customHeight="1">
      <c r="A86" s="93" t="s">
        <v>157</v>
      </c>
      <c r="B86" s="94" t="s">
        <v>158</v>
      </c>
      <c r="C86" s="94" t="s">
        <v>225</v>
      </c>
      <c r="D86" s="94"/>
      <c r="E86" s="94"/>
      <c r="F86" s="9">
        <f aca="true" t="shared" si="2" ref="F86:F92">F87</f>
        <v>1055.6</v>
      </c>
    </row>
    <row r="87" spans="1:6" ht="30" customHeight="1">
      <c r="A87" s="92" t="s">
        <v>226</v>
      </c>
      <c r="B87" s="14" t="s">
        <v>158</v>
      </c>
      <c r="C87" s="14" t="s">
        <v>227</v>
      </c>
      <c r="D87" s="14"/>
      <c r="E87" s="14"/>
      <c r="F87" s="7">
        <f t="shared" si="2"/>
        <v>1055.6</v>
      </c>
    </row>
    <row r="88" spans="1:6" ht="35.25" customHeight="1">
      <c r="A88" s="92" t="s">
        <v>228</v>
      </c>
      <c r="B88" s="14" t="s">
        <v>158</v>
      </c>
      <c r="C88" s="14" t="s">
        <v>229</v>
      </c>
      <c r="D88" s="14"/>
      <c r="E88" s="14"/>
      <c r="F88" s="7">
        <f t="shared" si="2"/>
        <v>1055.6</v>
      </c>
    </row>
    <row r="89" spans="1:6" ht="33" customHeight="1">
      <c r="A89" s="92" t="s">
        <v>230</v>
      </c>
      <c r="B89" s="14" t="s">
        <v>158</v>
      </c>
      <c r="C89" s="14" t="s">
        <v>231</v>
      </c>
      <c r="D89" s="14"/>
      <c r="E89" s="14"/>
      <c r="F89" s="7">
        <f t="shared" si="2"/>
        <v>1055.6</v>
      </c>
    </row>
    <row r="90" spans="1:6" ht="29.25" customHeight="1">
      <c r="A90" s="92" t="s">
        <v>292</v>
      </c>
      <c r="B90" s="14" t="s">
        <v>158</v>
      </c>
      <c r="C90" s="14" t="s">
        <v>293</v>
      </c>
      <c r="D90" s="14"/>
      <c r="E90" s="14"/>
      <c r="F90" s="7">
        <f t="shared" si="2"/>
        <v>1055.6</v>
      </c>
    </row>
    <row r="91" spans="1:6" ht="20.25" customHeight="1">
      <c r="A91" s="92" t="s">
        <v>278</v>
      </c>
      <c r="B91" s="14" t="s">
        <v>158</v>
      </c>
      <c r="C91" s="14" t="s">
        <v>293</v>
      </c>
      <c r="D91" s="14" t="s">
        <v>279</v>
      </c>
      <c r="E91" s="14" t="s">
        <v>1</v>
      </c>
      <c r="F91" s="7">
        <v>1055.6</v>
      </c>
    </row>
    <row r="92" spans="1:6" ht="15" customHeight="1" hidden="1">
      <c r="A92" s="92" t="s">
        <v>238</v>
      </c>
      <c r="B92" s="14" t="s">
        <v>158</v>
      </c>
      <c r="C92" s="14" t="s">
        <v>293</v>
      </c>
      <c r="D92" s="14" t="s">
        <v>576</v>
      </c>
      <c r="E92" s="6">
        <v>200</v>
      </c>
      <c r="F92" s="7">
        <f t="shared" si="2"/>
        <v>980.3</v>
      </c>
    </row>
    <row r="93" spans="1:6" ht="15" customHeight="1" hidden="1">
      <c r="A93" s="92" t="s">
        <v>284</v>
      </c>
      <c r="B93" s="14" t="s">
        <v>158</v>
      </c>
      <c r="C93" s="14" t="s">
        <v>293</v>
      </c>
      <c r="D93" s="14" t="s">
        <v>285</v>
      </c>
      <c r="E93" s="6">
        <v>290</v>
      </c>
      <c r="F93" s="7">
        <v>980.3</v>
      </c>
    </row>
    <row r="94" spans="1:6" ht="15.75" hidden="1">
      <c r="A94" s="93" t="s">
        <v>159</v>
      </c>
      <c r="B94" s="94" t="s">
        <v>160</v>
      </c>
      <c r="C94" s="94" t="s">
        <v>225</v>
      </c>
      <c r="D94" s="94"/>
      <c r="E94" s="94"/>
      <c r="F94" s="9">
        <f aca="true" t="shared" si="3" ref="F94:F101">F95</f>
        <v>0</v>
      </c>
    </row>
    <row r="95" spans="1:6" ht="29.25" customHeight="1" hidden="1">
      <c r="A95" s="92" t="s">
        <v>226</v>
      </c>
      <c r="B95" s="14" t="s">
        <v>160</v>
      </c>
      <c r="C95" s="14" t="s">
        <v>227</v>
      </c>
      <c r="D95" s="94"/>
      <c r="E95" s="94"/>
      <c r="F95" s="7">
        <f t="shared" si="3"/>
        <v>0</v>
      </c>
    </row>
    <row r="96" spans="1:6" ht="30" hidden="1">
      <c r="A96" s="92" t="s">
        <v>228</v>
      </c>
      <c r="B96" s="14" t="s">
        <v>160</v>
      </c>
      <c r="C96" s="14" t="s">
        <v>229</v>
      </c>
      <c r="D96" s="98"/>
      <c r="E96" s="98"/>
      <c r="F96" s="7">
        <f t="shared" si="3"/>
        <v>0</v>
      </c>
    </row>
    <row r="97" spans="1:6" ht="30" hidden="1">
      <c r="A97" s="92" t="s">
        <v>230</v>
      </c>
      <c r="B97" s="14" t="s">
        <v>160</v>
      </c>
      <c r="C97" s="14" t="s">
        <v>231</v>
      </c>
      <c r="D97" s="14"/>
      <c r="E97" s="14"/>
      <c r="F97" s="7">
        <f t="shared" si="3"/>
        <v>0</v>
      </c>
    </row>
    <row r="98" spans="1:6" ht="17.25" customHeight="1" hidden="1">
      <c r="A98" s="92" t="s">
        <v>159</v>
      </c>
      <c r="B98" s="14" t="s">
        <v>160</v>
      </c>
      <c r="C98" s="14" t="s">
        <v>296</v>
      </c>
      <c r="D98" s="14"/>
      <c r="E98" s="14"/>
      <c r="F98" s="7">
        <f>F99+F101</f>
        <v>0</v>
      </c>
    </row>
    <row r="99" spans="1:6" ht="33.75" customHeight="1" hidden="1">
      <c r="A99" s="118" t="s">
        <v>248</v>
      </c>
      <c r="B99" s="14" t="s">
        <v>160</v>
      </c>
      <c r="C99" s="14" t="s">
        <v>296</v>
      </c>
      <c r="D99" s="14" t="s">
        <v>240</v>
      </c>
      <c r="E99" s="14" t="s">
        <v>1</v>
      </c>
      <c r="F99" s="7">
        <f>F100</f>
        <v>0</v>
      </c>
    </row>
    <row r="100" spans="1:6" ht="20.25" customHeight="1" hidden="1">
      <c r="A100" s="99" t="s">
        <v>297</v>
      </c>
      <c r="B100" s="14" t="s">
        <v>160</v>
      </c>
      <c r="C100" s="14" t="s">
        <v>296</v>
      </c>
      <c r="D100" s="14" t="s">
        <v>249</v>
      </c>
      <c r="E100" s="14"/>
      <c r="F100" s="7"/>
    </row>
    <row r="101" spans="1:6" ht="30" customHeight="1" hidden="1">
      <c r="A101" s="92" t="s">
        <v>278</v>
      </c>
      <c r="B101" s="14" t="s">
        <v>160</v>
      </c>
      <c r="C101" s="14" t="s">
        <v>296</v>
      </c>
      <c r="D101" s="14" t="s">
        <v>279</v>
      </c>
      <c r="E101" s="14" t="s">
        <v>1</v>
      </c>
      <c r="F101" s="7">
        <f t="shared" si="3"/>
        <v>0</v>
      </c>
    </row>
    <row r="102" spans="1:6" ht="45" customHeight="1" hidden="1">
      <c r="A102" s="92" t="s">
        <v>284</v>
      </c>
      <c r="B102" s="14" t="s">
        <v>160</v>
      </c>
      <c r="C102" s="14" t="s">
        <v>296</v>
      </c>
      <c r="D102" s="14" t="s">
        <v>279</v>
      </c>
      <c r="E102" s="6">
        <v>853</v>
      </c>
      <c r="F102" s="7"/>
    </row>
    <row r="103" spans="1:6" ht="17.25" customHeight="1">
      <c r="A103" s="100" t="s">
        <v>161</v>
      </c>
      <c r="B103" s="101" t="s">
        <v>162</v>
      </c>
      <c r="C103" s="101" t="s">
        <v>225</v>
      </c>
      <c r="D103" s="101"/>
      <c r="E103" s="101" t="s">
        <v>1</v>
      </c>
      <c r="F103" s="9">
        <f>F104</f>
        <v>456.9</v>
      </c>
    </row>
    <row r="104" spans="1:6" ht="21" customHeight="1">
      <c r="A104" s="102" t="s">
        <v>163</v>
      </c>
      <c r="B104" s="94" t="s">
        <v>164</v>
      </c>
      <c r="C104" s="101" t="s">
        <v>225</v>
      </c>
      <c r="D104" s="101"/>
      <c r="E104" s="101" t="s">
        <v>1</v>
      </c>
      <c r="F104" s="9">
        <f>F106</f>
        <v>456.9</v>
      </c>
    </row>
    <row r="105" spans="1:6" ht="28.5" customHeight="1">
      <c r="A105" s="92" t="s">
        <v>226</v>
      </c>
      <c r="B105" s="14" t="s">
        <v>164</v>
      </c>
      <c r="C105" s="80" t="s">
        <v>227</v>
      </c>
      <c r="D105" s="80"/>
      <c r="E105" s="80"/>
      <c r="F105" s="7">
        <f>F106</f>
        <v>456.9</v>
      </c>
    </row>
    <row r="106" spans="1:6" ht="38.25" customHeight="1">
      <c r="A106" s="92" t="s">
        <v>298</v>
      </c>
      <c r="B106" s="14" t="s">
        <v>164</v>
      </c>
      <c r="C106" s="80" t="s">
        <v>299</v>
      </c>
      <c r="D106" s="80"/>
      <c r="E106" s="80" t="s">
        <v>1</v>
      </c>
      <c r="F106" s="7">
        <f>F107</f>
        <v>456.9</v>
      </c>
    </row>
    <row r="107" spans="1:6" ht="45.75" customHeight="1">
      <c r="A107" s="92" t="s">
        <v>300</v>
      </c>
      <c r="B107" s="14" t="s">
        <v>164</v>
      </c>
      <c r="C107" s="14" t="s">
        <v>301</v>
      </c>
      <c r="D107" s="80"/>
      <c r="E107" s="80" t="s">
        <v>1</v>
      </c>
      <c r="F107" s="7">
        <f>F108+F113</f>
        <v>456.9</v>
      </c>
    </row>
    <row r="108" spans="1:6" ht="57" customHeight="1">
      <c r="A108" s="92" t="s">
        <v>234</v>
      </c>
      <c r="B108" s="14" t="s">
        <v>164</v>
      </c>
      <c r="C108" s="14" t="s">
        <v>301</v>
      </c>
      <c r="D108" s="80" t="s">
        <v>235</v>
      </c>
      <c r="E108" s="80" t="s">
        <v>1</v>
      </c>
      <c r="F108" s="7">
        <v>456.9</v>
      </c>
    </row>
    <row r="109" spans="1:6" ht="15" hidden="1">
      <c r="A109" s="92" t="s">
        <v>238</v>
      </c>
      <c r="B109" s="14" t="s">
        <v>164</v>
      </c>
      <c r="C109" s="14" t="s">
        <v>302</v>
      </c>
      <c r="D109" s="80" t="s">
        <v>237</v>
      </c>
      <c r="E109" s="80" t="s">
        <v>240</v>
      </c>
      <c r="F109" s="7">
        <f>F110</f>
        <v>423.4</v>
      </c>
    </row>
    <row r="110" spans="1:6" ht="15" hidden="1">
      <c r="A110" s="92" t="s">
        <v>241</v>
      </c>
      <c r="B110" s="14" t="s">
        <v>164</v>
      </c>
      <c r="C110" s="14" t="s">
        <v>302</v>
      </c>
      <c r="D110" s="80" t="s">
        <v>237</v>
      </c>
      <c r="E110" s="80" t="s">
        <v>242</v>
      </c>
      <c r="F110" s="7">
        <f>F111+F112</f>
        <v>423.4</v>
      </c>
    </row>
    <row r="111" spans="1:6" ht="15" hidden="1">
      <c r="A111" s="92" t="s">
        <v>243</v>
      </c>
      <c r="B111" s="14" t="s">
        <v>164</v>
      </c>
      <c r="C111" s="14" t="s">
        <v>302</v>
      </c>
      <c r="D111" s="80" t="s">
        <v>237</v>
      </c>
      <c r="E111" s="80" t="s">
        <v>244</v>
      </c>
      <c r="F111" s="7">
        <v>325.2</v>
      </c>
    </row>
    <row r="112" spans="1:6" ht="15" hidden="1">
      <c r="A112" s="92" t="s">
        <v>303</v>
      </c>
      <c r="B112" s="14" t="s">
        <v>164</v>
      </c>
      <c r="C112" s="14" t="s">
        <v>302</v>
      </c>
      <c r="D112" s="80" t="s">
        <v>237</v>
      </c>
      <c r="E112" s="80" t="s">
        <v>247</v>
      </c>
      <c r="F112" s="7">
        <v>98.2</v>
      </c>
    </row>
    <row r="113" spans="1:6" ht="32.25" customHeight="1" hidden="1">
      <c r="A113" s="118" t="s">
        <v>248</v>
      </c>
      <c r="B113" s="14" t="s">
        <v>164</v>
      </c>
      <c r="C113" s="14" t="s">
        <v>301</v>
      </c>
      <c r="D113" s="80" t="s">
        <v>240</v>
      </c>
      <c r="E113" s="80" t="s">
        <v>1</v>
      </c>
      <c r="F113" s="7"/>
    </row>
    <row r="114" spans="1:6" ht="15" hidden="1">
      <c r="A114" s="92" t="s">
        <v>262</v>
      </c>
      <c r="B114" s="14" t="s">
        <v>164</v>
      </c>
      <c r="C114" s="14" t="s">
        <v>302</v>
      </c>
      <c r="D114" s="80" t="s">
        <v>249</v>
      </c>
      <c r="E114" s="80" t="s">
        <v>263</v>
      </c>
      <c r="F114" s="7">
        <f>F115</f>
        <v>31.5</v>
      </c>
    </row>
    <row r="115" spans="1:6" ht="15" hidden="1">
      <c r="A115" s="103" t="s">
        <v>266</v>
      </c>
      <c r="B115" s="14" t="s">
        <v>164</v>
      </c>
      <c r="C115" s="80" t="s">
        <v>302</v>
      </c>
      <c r="D115" s="80" t="s">
        <v>249</v>
      </c>
      <c r="E115" s="80" t="s">
        <v>267</v>
      </c>
      <c r="F115" s="7">
        <v>31.5</v>
      </c>
    </row>
    <row r="116" spans="1:6" ht="30" customHeight="1">
      <c r="A116" s="100" t="s">
        <v>165</v>
      </c>
      <c r="B116" s="94" t="s">
        <v>166</v>
      </c>
      <c r="C116" s="101" t="s">
        <v>225</v>
      </c>
      <c r="D116" s="101"/>
      <c r="E116" s="101"/>
      <c r="F116" s="9">
        <f>F117+F127</f>
        <v>293</v>
      </c>
    </row>
    <row r="117" spans="1:6" ht="45" customHeight="1">
      <c r="A117" s="138" t="s">
        <v>167</v>
      </c>
      <c r="B117" s="94" t="s">
        <v>168</v>
      </c>
      <c r="C117" s="101" t="s">
        <v>225</v>
      </c>
      <c r="D117" s="101"/>
      <c r="E117" s="101"/>
      <c r="F117" s="9">
        <f aca="true" t="shared" si="4" ref="F117:F124">F118</f>
        <v>283</v>
      </c>
    </row>
    <row r="118" spans="1:6" ht="21.75" customHeight="1">
      <c r="A118" s="92" t="s">
        <v>304</v>
      </c>
      <c r="B118" s="14" t="s">
        <v>168</v>
      </c>
      <c r="C118" s="80" t="s">
        <v>305</v>
      </c>
      <c r="D118" s="80"/>
      <c r="E118" s="80"/>
      <c r="F118" s="7">
        <f t="shared" si="4"/>
        <v>283</v>
      </c>
    </row>
    <row r="119" spans="1:6" ht="47.25" customHeight="1">
      <c r="A119" s="92" t="s">
        <v>306</v>
      </c>
      <c r="B119" s="14" t="s">
        <v>168</v>
      </c>
      <c r="C119" s="14" t="s">
        <v>307</v>
      </c>
      <c r="D119" s="14"/>
      <c r="E119" s="14"/>
      <c r="F119" s="7">
        <f>F121</f>
        <v>283</v>
      </c>
    </row>
    <row r="120" spans="1:6" ht="30">
      <c r="A120" s="104" t="s">
        <v>308</v>
      </c>
      <c r="B120" s="14" t="s">
        <v>168</v>
      </c>
      <c r="C120" s="14" t="s">
        <v>309</v>
      </c>
      <c r="D120" s="14"/>
      <c r="E120" s="14"/>
      <c r="F120" s="7">
        <f>F121</f>
        <v>283</v>
      </c>
    </row>
    <row r="121" spans="1:6" ht="18.75" customHeight="1">
      <c r="A121" s="92" t="s">
        <v>310</v>
      </c>
      <c r="B121" s="14" t="s">
        <v>168</v>
      </c>
      <c r="C121" s="14" t="s">
        <v>311</v>
      </c>
      <c r="D121" s="80"/>
      <c r="E121" s="80"/>
      <c r="F121" s="7">
        <f t="shared" si="4"/>
        <v>283</v>
      </c>
    </row>
    <row r="122" spans="1:6" ht="30" customHeight="1">
      <c r="A122" s="118" t="s">
        <v>248</v>
      </c>
      <c r="B122" s="14" t="s">
        <v>168</v>
      </c>
      <c r="C122" s="14" t="s">
        <v>311</v>
      </c>
      <c r="D122" s="80" t="s">
        <v>240</v>
      </c>
      <c r="E122" s="80"/>
      <c r="F122" s="7">
        <v>283</v>
      </c>
    </row>
    <row r="123" spans="1:6" ht="15" hidden="1">
      <c r="A123" s="92" t="s">
        <v>238</v>
      </c>
      <c r="B123" s="14" t="s">
        <v>168</v>
      </c>
      <c r="C123" s="14" t="s">
        <v>311</v>
      </c>
      <c r="D123" s="80" t="s">
        <v>249</v>
      </c>
      <c r="E123" s="80" t="s">
        <v>240</v>
      </c>
      <c r="F123" s="7">
        <f t="shared" si="4"/>
        <v>0</v>
      </c>
    </row>
    <row r="124" spans="1:6" ht="15" hidden="1">
      <c r="A124" s="96" t="s">
        <v>312</v>
      </c>
      <c r="B124" s="14" t="s">
        <v>168</v>
      </c>
      <c r="C124" s="14" t="s">
        <v>311</v>
      </c>
      <c r="D124" s="80" t="s">
        <v>249</v>
      </c>
      <c r="E124" s="80" t="s">
        <v>255</v>
      </c>
      <c r="F124" s="7">
        <f t="shared" si="4"/>
        <v>0</v>
      </c>
    </row>
    <row r="125" spans="1:6" ht="15" hidden="1">
      <c r="A125" s="92" t="s">
        <v>313</v>
      </c>
      <c r="B125" s="14" t="s">
        <v>168</v>
      </c>
      <c r="C125" s="14" t="s">
        <v>311</v>
      </c>
      <c r="D125" s="80" t="s">
        <v>249</v>
      </c>
      <c r="E125" s="80" t="s">
        <v>259</v>
      </c>
      <c r="F125" s="7"/>
    </row>
    <row r="126" spans="1:6" ht="15" hidden="1">
      <c r="A126" s="92"/>
      <c r="B126" s="14" t="s">
        <v>168</v>
      </c>
      <c r="C126" s="14" t="s">
        <v>311</v>
      </c>
      <c r="D126" s="80" t="s">
        <v>249</v>
      </c>
      <c r="E126" s="80" t="s">
        <v>265</v>
      </c>
      <c r="F126" s="7"/>
    </row>
    <row r="127" spans="1:6" ht="31.5">
      <c r="A127" s="93" t="s">
        <v>169</v>
      </c>
      <c r="B127" s="94" t="s">
        <v>170</v>
      </c>
      <c r="C127" s="101" t="s">
        <v>225</v>
      </c>
      <c r="D127" s="101"/>
      <c r="E127" s="101"/>
      <c r="F127" s="9">
        <f>F128+F134</f>
        <v>10</v>
      </c>
    </row>
    <row r="128" spans="1:6" ht="15">
      <c r="A128" s="92" t="s">
        <v>304</v>
      </c>
      <c r="B128" s="14" t="s">
        <v>170</v>
      </c>
      <c r="C128" s="80" t="s">
        <v>305</v>
      </c>
      <c r="D128" s="80"/>
      <c r="E128" s="80"/>
      <c r="F128" s="7">
        <f>F129</f>
        <v>10</v>
      </c>
    </row>
    <row r="129" spans="1:6" ht="28.5" customHeight="1">
      <c r="A129" s="92" t="s">
        <v>314</v>
      </c>
      <c r="B129" s="14" t="s">
        <v>170</v>
      </c>
      <c r="C129" s="80" t="s">
        <v>315</v>
      </c>
      <c r="D129" s="14"/>
      <c r="E129" s="94"/>
      <c r="F129" s="9">
        <f>F130</f>
        <v>10</v>
      </c>
    </row>
    <row r="130" spans="1:6" ht="30">
      <c r="A130" s="92" t="s">
        <v>316</v>
      </c>
      <c r="B130" s="14" t="s">
        <v>170</v>
      </c>
      <c r="C130" s="80" t="s">
        <v>317</v>
      </c>
      <c r="D130" s="105"/>
      <c r="E130" s="80"/>
      <c r="F130" s="7">
        <f>F131</f>
        <v>10</v>
      </c>
    </row>
    <row r="131" spans="1:6" ht="30" customHeight="1">
      <c r="A131" s="92" t="s">
        <v>248</v>
      </c>
      <c r="B131" s="14" t="s">
        <v>170</v>
      </c>
      <c r="C131" s="80" t="s">
        <v>317</v>
      </c>
      <c r="D131" s="80" t="s">
        <v>240</v>
      </c>
      <c r="E131" s="80"/>
      <c r="F131" s="7">
        <f>F132</f>
        <v>10</v>
      </c>
    </row>
    <row r="132" spans="1:6" ht="17.25" customHeight="1" hidden="1">
      <c r="A132" s="92" t="s">
        <v>238</v>
      </c>
      <c r="B132" s="14" t="s">
        <v>170</v>
      </c>
      <c r="C132" s="80" t="s">
        <v>317</v>
      </c>
      <c r="D132" s="80" t="s">
        <v>249</v>
      </c>
      <c r="E132" s="80" t="s">
        <v>255</v>
      </c>
      <c r="F132" s="7">
        <f>F133</f>
        <v>10</v>
      </c>
    </row>
    <row r="133" spans="1:6" ht="20.25" customHeight="1" hidden="1">
      <c r="A133" s="92" t="s">
        <v>312</v>
      </c>
      <c r="B133" s="14" t="s">
        <v>170</v>
      </c>
      <c r="C133" s="80" t="s">
        <v>317</v>
      </c>
      <c r="D133" s="80" t="s">
        <v>249</v>
      </c>
      <c r="E133" s="80" t="s">
        <v>261</v>
      </c>
      <c r="F133" s="7">
        <v>10</v>
      </c>
    </row>
    <row r="134" spans="1:6" ht="30" hidden="1">
      <c r="A134" s="92" t="s">
        <v>318</v>
      </c>
      <c r="B134" s="14" t="s">
        <v>170</v>
      </c>
      <c r="C134" s="14" t="s">
        <v>227</v>
      </c>
      <c r="D134" s="80"/>
      <c r="E134" s="80" t="s">
        <v>255</v>
      </c>
      <c r="F134" s="7">
        <f>F135+F154</f>
        <v>0</v>
      </c>
    </row>
    <row r="135" spans="1:6" ht="30" hidden="1">
      <c r="A135" s="92" t="s">
        <v>228</v>
      </c>
      <c r="B135" s="14" t="s">
        <v>170</v>
      </c>
      <c r="C135" s="14" t="s">
        <v>229</v>
      </c>
      <c r="D135" s="80"/>
      <c r="E135" s="14" t="s">
        <v>259</v>
      </c>
      <c r="F135" s="7">
        <f>F136</f>
        <v>0</v>
      </c>
    </row>
    <row r="136" spans="1:6" ht="30" hidden="1">
      <c r="A136" s="92" t="s">
        <v>230</v>
      </c>
      <c r="B136" s="14" t="s">
        <v>170</v>
      </c>
      <c r="C136" s="14" t="s">
        <v>231</v>
      </c>
      <c r="D136" s="80"/>
      <c r="E136" s="80"/>
      <c r="F136" s="7">
        <f>F137</f>
        <v>0</v>
      </c>
    </row>
    <row r="137" spans="1:6" ht="45" hidden="1">
      <c r="A137" s="92" t="s">
        <v>578</v>
      </c>
      <c r="B137" s="14" t="s">
        <v>170</v>
      </c>
      <c r="C137" s="14" t="s">
        <v>407</v>
      </c>
      <c r="D137" s="80"/>
      <c r="E137" s="80"/>
      <c r="F137" s="7">
        <f>F138</f>
        <v>0</v>
      </c>
    </row>
    <row r="138" spans="1:6" ht="30" hidden="1">
      <c r="A138" s="92" t="s">
        <v>248</v>
      </c>
      <c r="B138" s="14" t="s">
        <v>170</v>
      </c>
      <c r="C138" s="14" t="s">
        <v>407</v>
      </c>
      <c r="D138" s="80" t="s">
        <v>240</v>
      </c>
      <c r="E138" s="80" t="s">
        <v>249</v>
      </c>
      <c r="F138" s="7"/>
    </row>
    <row r="139" spans="1:6" ht="20.25" customHeight="1">
      <c r="A139" s="100" t="s">
        <v>171</v>
      </c>
      <c r="B139" s="94" t="s">
        <v>172</v>
      </c>
      <c r="C139" s="101" t="s">
        <v>225</v>
      </c>
      <c r="D139" s="80"/>
      <c r="E139" s="80"/>
      <c r="F139" s="9">
        <f>F140+F149+F192</f>
        <v>43736.299999999996</v>
      </c>
    </row>
    <row r="140" spans="1:6" ht="20.25" customHeight="1" hidden="1">
      <c r="A140" s="93" t="s">
        <v>173</v>
      </c>
      <c r="B140" s="94" t="s">
        <v>174</v>
      </c>
      <c r="C140" s="101" t="s">
        <v>225</v>
      </c>
      <c r="D140" s="101"/>
      <c r="E140" s="101"/>
      <c r="F140" s="9">
        <f aca="true" t="shared" si="5" ref="F140:F147">F141</f>
        <v>0</v>
      </c>
    </row>
    <row r="141" spans="1:6" ht="29.25" customHeight="1" hidden="1">
      <c r="A141" s="92" t="s">
        <v>318</v>
      </c>
      <c r="B141" s="14" t="s">
        <v>174</v>
      </c>
      <c r="C141" s="14" t="s">
        <v>227</v>
      </c>
      <c r="D141" s="80"/>
      <c r="E141" s="80"/>
      <c r="F141" s="7">
        <f t="shared" si="5"/>
        <v>0</v>
      </c>
    </row>
    <row r="142" spans="1:6" ht="31.5" customHeight="1" hidden="1">
      <c r="A142" s="92" t="s">
        <v>228</v>
      </c>
      <c r="B142" s="14" t="s">
        <v>174</v>
      </c>
      <c r="C142" s="14" t="s">
        <v>229</v>
      </c>
      <c r="D142" s="80"/>
      <c r="E142" s="80"/>
      <c r="F142" s="7">
        <f t="shared" si="5"/>
        <v>0</v>
      </c>
    </row>
    <row r="143" spans="1:6" ht="31.5" customHeight="1" hidden="1">
      <c r="A143" s="92" t="s">
        <v>230</v>
      </c>
      <c r="B143" s="14" t="s">
        <v>174</v>
      </c>
      <c r="C143" s="14" t="s">
        <v>231</v>
      </c>
      <c r="D143" s="80"/>
      <c r="E143" s="80"/>
      <c r="F143" s="7">
        <f t="shared" si="5"/>
        <v>0</v>
      </c>
    </row>
    <row r="144" spans="1:6" ht="48" customHeight="1" hidden="1">
      <c r="A144" s="92" t="s">
        <v>319</v>
      </c>
      <c r="B144" s="14" t="s">
        <v>174</v>
      </c>
      <c r="C144" s="14" t="s">
        <v>320</v>
      </c>
      <c r="D144" s="80"/>
      <c r="E144" s="80"/>
      <c r="F144" s="7">
        <f t="shared" si="5"/>
        <v>0</v>
      </c>
    </row>
    <row r="145" spans="1:6" ht="28.5" customHeight="1" hidden="1">
      <c r="A145" s="92" t="s">
        <v>248</v>
      </c>
      <c r="B145" s="14" t="s">
        <v>174</v>
      </c>
      <c r="C145" s="14" t="s">
        <v>320</v>
      </c>
      <c r="D145" s="80" t="s">
        <v>240</v>
      </c>
      <c r="E145" s="80"/>
      <c r="F145" s="7">
        <f t="shared" si="5"/>
        <v>0</v>
      </c>
    </row>
    <row r="146" spans="1:6" ht="20.25" customHeight="1" hidden="1">
      <c r="A146" s="92" t="s">
        <v>238</v>
      </c>
      <c r="B146" s="14" t="s">
        <v>174</v>
      </c>
      <c r="C146" s="14" t="s">
        <v>320</v>
      </c>
      <c r="D146" s="80" t="s">
        <v>249</v>
      </c>
      <c r="E146" s="80" t="s">
        <v>240</v>
      </c>
      <c r="F146" s="7">
        <f t="shared" si="5"/>
        <v>0</v>
      </c>
    </row>
    <row r="147" spans="1:6" ht="20.25" customHeight="1" hidden="1">
      <c r="A147" s="92" t="s">
        <v>312</v>
      </c>
      <c r="B147" s="14" t="s">
        <v>174</v>
      </c>
      <c r="C147" s="14" t="s">
        <v>320</v>
      </c>
      <c r="D147" s="80" t="s">
        <v>249</v>
      </c>
      <c r="E147" s="80" t="s">
        <v>255</v>
      </c>
      <c r="F147" s="7">
        <f t="shared" si="5"/>
        <v>0</v>
      </c>
    </row>
    <row r="148" spans="1:6" ht="20.25" customHeight="1" hidden="1">
      <c r="A148" s="92" t="s">
        <v>313</v>
      </c>
      <c r="B148" s="14" t="s">
        <v>174</v>
      </c>
      <c r="C148" s="14" t="s">
        <v>320</v>
      </c>
      <c r="D148" s="14" t="s">
        <v>249</v>
      </c>
      <c r="E148" s="14" t="s">
        <v>261</v>
      </c>
      <c r="F148" s="7"/>
    </row>
    <row r="149" spans="1:6" ht="21" customHeight="1">
      <c r="A149" s="93" t="s">
        <v>175</v>
      </c>
      <c r="B149" s="94" t="s">
        <v>176</v>
      </c>
      <c r="C149" s="101" t="s">
        <v>225</v>
      </c>
      <c r="D149" s="101"/>
      <c r="E149" s="101" t="s">
        <v>1</v>
      </c>
      <c r="F149" s="9">
        <f>F159+F150+F155</f>
        <v>43736.299999999996</v>
      </c>
    </row>
    <row r="150" spans="1:6" ht="36" customHeight="1" hidden="1">
      <c r="A150" s="92" t="s">
        <v>321</v>
      </c>
      <c r="B150" s="14" t="s">
        <v>176</v>
      </c>
      <c r="C150" s="14" t="s">
        <v>305</v>
      </c>
      <c r="D150" s="101"/>
      <c r="E150" s="101"/>
      <c r="F150" s="9">
        <f>F151</f>
        <v>0</v>
      </c>
    </row>
    <row r="151" spans="1:6" ht="33.75" customHeight="1" hidden="1">
      <c r="A151" s="92" t="s">
        <v>322</v>
      </c>
      <c r="B151" s="14" t="s">
        <v>176</v>
      </c>
      <c r="C151" s="14" t="s">
        <v>323</v>
      </c>
      <c r="D151" s="101"/>
      <c r="E151" s="101"/>
      <c r="F151" s="9">
        <f>F152</f>
        <v>0</v>
      </c>
    </row>
    <row r="152" spans="1:6" ht="34.5" customHeight="1" hidden="1">
      <c r="A152" s="92" t="s">
        <v>324</v>
      </c>
      <c r="B152" s="14" t="s">
        <v>176</v>
      </c>
      <c r="C152" s="14" t="s">
        <v>325</v>
      </c>
      <c r="D152" s="80" t="s">
        <v>240</v>
      </c>
      <c r="E152" s="80"/>
      <c r="F152" s="7">
        <f>F153</f>
        <v>0</v>
      </c>
    </row>
    <row r="153" spans="1:6" ht="21" customHeight="1" hidden="1">
      <c r="A153" s="92" t="s">
        <v>238</v>
      </c>
      <c r="B153" s="14" t="s">
        <v>176</v>
      </c>
      <c r="C153" s="14" t="s">
        <v>325</v>
      </c>
      <c r="D153" s="80" t="s">
        <v>249</v>
      </c>
      <c r="E153" s="80" t="s">
        <v>240</v>
      </c>
      <c r="F153" s="7">
        <f>F154</f>
        <v>0</v>
      </c>
    </row>
    <row r="154" spans="1:6" ht="21" customHeight="1" hidden="1">
      <c r="A154" s="92" t="s">
        <v>260</v>
      </c>
      <c r="B154" s="14"/>
      <c r="C154" s="80"/>
      <c r="D154" s="80"/>
      <c r="E154" s="80" t="s">
        <v>261</v>
      </c>
      <c r="F154" s="7"/>
    </row>
    <row r="155" spans="1:6" ht="21" customHeight="1">
      <c r="A155" s="92" t="s">
        <v>351</v>
      </c>
      <c r="B155" s="14" t="s">
        <v>176</v>
      </c>
      <c r="C155" s="80" t="s">
        <v>305</v>
      </c>
      <c r="D155" s="80"/>
      <c r="E155" s="80"/>
      <c r="F155" s="7">
        <f>F156</f>
        <v>40519.1</v>
      </c>
    </row>
    <row r="156" spans="1:6" ht="21" customHeight="1">
      <c r="A156" s="92" t="s">
        <v>533</v>
      </c>
      <c r="B156" s="14" t="s">
        <v>176</v>
      </c>
      <c r="C156" s="80" t="s">
        <v>532</v>
      </c>
      <c r="D156" s="80"/>
      <c r="E156" s="80"/>
      <c r="F156" s="7">
        <f>F157</f>
        <v>40519.1</v>
      </c>
    </row>
    <row r="157" spans="1:6" ht="60">
      <c r="A157" s="92" t="s">
        <v>534</v>
      </c>
      <c r="B157" s="14" t="s">
        <v>176</v>
      </c>
      <c r="C157" s="80" t="s">
        <v>535</v>
      </c>
      <c r="D157" s="80"/>
      <c r="E157" s="80"/>
      <c r="F157" s="7">
        <f>F158</f>
        <v>40519.1</v>
      </c>
    </row>
    <row r="158" spans="1:6" ht="30">
      <c r="A158" s="118" t="s">
        <v>248</v>
      </c>
      <c r="B158" s="14" t="s">
        <v>176</v>
      </c>
      <c r="C158" s="80" t="s">
        <v>535</v>
      </c>
      <c r="D158" s="80" t="s">
        <v>240</v>
      </c>
      <c r="E158" s="80"/>
      <c r="F158" s="7">
        <v>40519.1</v>
      </c>
    </row>
    <row r="159" spans="1:6" ht="32.25" customHeight="1">
      <c r="A159" s="92" t="s">
        <v>318</v>
      </c>
      <c r="B159" s="14" t="s">
        <v>176</v>
      </c>
      <c r="C159" s="14" t="s">
        <v>227</v>
      </c>
      <c r="D159" s="80"/>
      <c r="E159" s="80"/>
      <c r="F159" s="7">
        <f>F160+F187</f>
        <v>3217.2</v>
      </c>
    </row>
    <row r="160" spans="1:6" ht="30">
      <c r="A160" s="92" t="s">
        <v>228</v>
      </c>
      <c r="B160" s="14" t="s">
        <v>176</v>
      </c>
      <c r="C160" s="14" t="s">
        <v>229</v>
      </c>
      <c r="D160" s="80"/>
      <c r="E160" s="80"/>
      <c r="F160" s="7">
        <f>F161</f>
        <v>3217.2</v>
      </c>
    </row>
    <row r="161" spans="1:6" ht="30">
      <c r="A161" s="92" t="s">
        <v>230</v>
      </c>
      <c r="B161" s="14" t="s">
        <v>176</v>
      </c>
      <c r="C161" s="14" t="s">
        <v>231</v>
      </c>
      <c r="D161" s="80"/>
      <c r="E161" s="80"/>
      <c r="F161" s="7">
        <f>F165+F177</f>
        <v>3217.2</v>
      </c>
    </row>
    <row r="162" spans="1:6" ht="30" hidden="1">
      <c r="A162" s="92" t="s">
        <v>326</v>
      </c>
      <c r="B162" s="14" t="s">
        <v>176</v>
      </c>
      <c r="C162" s="14" t="s">
        <v>327</v>
      </c>
      <c r="D162" s="80"/>
      <c r="E162" s="80"/>
      <c r="F162" s="7">
        <f>F163</f>
        <v>0</v>
      </c>
    </row>
    <row r="163" spans="1:6" ht="30" hidden="1">
      <c r="A163" s="92" t="s">
        <v>248</v>
      </c>
      <c r="B163" s="14" t="s">
        <v>176</v>
      </c>
      <c r="C163" s="14" t="s">
        <v>327</v>
      </c>
      <c r="D163" s="80" t="s">
        <v>240</v>
      </c>
      <c r="E163" s="80"/>
      <c r="F163" s="7">
        <f>F164</f>
        <v>0</v>
      </c>
    </row>
    <row r="164" spans="1:6" ht="47.25" customHeight="1" hidden="1">
      <c r="A164" s="92" t="s">
        <v>328</v>
      </c>
      <c r="B164" s="14" t="s">
        <v>176</v>
      </c>
      <c r="C164" s="14" t="s">
        <v>327</v>
      </c>
      <c r="D164" s="80" t="s">
        <v>329</v>
      </c>
      <c r="E164" s="80" t="s">
        <v>259</v>
      </c>
      <c r="F164" s="7"/>
    </row>
    <row r="165" spans="1:6" ht="19.5" customHeight="1" hidden="1">
      <c r="A165" s="92" t="s">
        <v>330</v>
      </c>
      <c r="B165" s="14" t="s">
        <v>176</v>
      </c>
      <c r="C165" s="14" t="s">
        <v>331</v>
      </c>
      <c r="D165" s="80"/>
      <c r="E165" s="80"/>
      <c r="F165" s="7">
        <f>F166</f>
        <v>0</v>
      </c>
    </row>
    <row r="166" spans="1:6" ht="30" hidden="1">
      <c r="A166" s="92" t="s">
        <v>248</v>
      </c>
      <c r="B166" s="14" t="s">
        <v>176</v>
      </c>
      <c r="C166" s="14" t="s">
        <v>331</v>
      </c>
      <c r="D166" s="80" t="s">
        <v>240</v>
      </c>
      <c r="E166" s="80"/>
      <c r="F166" s="7">
        <f>F167</f>
        <v>0</v>
      </c>
    </row>
    <row r="167" spans="1:6" ht="15" hidden="1">
      <c r="A167" s="92" t="s">
        <v>238</v>
      </c>
      <c r="B167" s="14" t="s">
        <v>176</v>
      </c>
      <c r="C167" s="14" t="s">
        <v>331</v>
      </c>
      <c r="D167" s="80" t="s">
        <v>249</v>
      </c>
      <c r="E167" s="80" t="s">
        <v>240</v>
      </c>
      <c r="F167" s="7">
        <f>F168</f>
        <v>0</v>
      </c>
    </row>
    <row r="168" spans="1:6" ht="15" hidden="1">
      <c r="A168" s="92" t="s">
        <v>312</v>
      </c>
      <c r="B168" s="14" t="s">
        <v>176</v>
      </c>
      <c r="C168" s="14" t="s">
        <v>331</v>
      </c>
      <c r="D168" s="80" t="s">
        <v>249</v>
      </c>
      <c r="E168" s="80" t="s">
        <v>255</v>
      </c>
      <c r="F168" s="7">
        <f>F169</f>
        <v>0</v>
      </c>
    </row>
    <row r="169" spans="1:6" ht="15" hidden="1">
      <c r="A169" s="92" t="s">
        <v>313</v>
      </c>
      <c r="B169" s="14" t="s">
        <v>176</v>
      </c>
      <c r="C169" s="14" t="s">
        <v>331</v>
      </c>
      <c r="D169" s="14" t="s">
        <v>249</v>
      </c>
      <c r="E169" s="14" t="s">
        <v>259</v>
      </c>
      <c r="F169" s="7"/>
    </row>
    <row r="170" spans="1:6" ht="30" hidden="1">
      <c r="A170" s="92" t="s">
        <v>332</v>
      </c>
      <c r="B170" s="14" t="s">
        <v>176</v>
      </c>
      <c r="C170" s="14" t="s">
        <v>333</v>
      </c>
      <c r="D170" s="80"/>
      <c r="E170" s="80"/>
      <c r="F170" s="7">
        <f>F171</f>
        <v>0</v>
      </c>
    </row>
    <row r="171" spans="1:6" ht="30" hidden="1">
      <c r="A171" s="92" t="s">
        <v>248</v>
      </c>
      <c r="B171" s="14" t="s">
        <v>176</v>
      </c>
      <c r="C171" s="14" t="s">
        <v>333</v>
      </c>
      <c r="D171" s="80" t="s">
        <v>240</v>
      </c>
      <c r="E171" s="80"/>
      <c r="F171" s="7">
        <f>F172+F175+F176</f>
        <v>0</v>
      </c>
    </row>
    <row r="172" spans="1:6" ht="15" hidden="1">
      <c r="A172" s="92" t="s">
        <v>238</v>
      </c>
      <c r="B172" s="14" t="s">
        <v>176</v>
      </c>
      <c r="C172" s="14" t="s">
        <v>333</v>
      </c>
      <c r="D172" s="80" t="s">
        <v>249</v>
      </c>
      <c r="E172" s="80" t="s">
        <v>240</v>
      </c>
      <c r="F172" s="7">
        <f>F173</f>
        <v>0</v>
      </c>
    </row>
    <row r="173" spans="1:6" ht="15" hidden="1">
      <c r="A173" s="92" t="s">
        <v>312</v>
      </c>
      <c r="B173" s="14" t="s">
        <v>176</v>
      </c>
      <c r="C173" s="14" t="s">
        <v>333</v>
      </c>
      <c r="D173" s="80" t="s">
        <v>249</v>
      </c>
      <c r="E173" s="80" t="s">
        <v>255</v>
      </c>
      <c r="F173" s="7">
        <f>F174</f>
        <v>0</v>
      </c>
    </row>
    <row r="174" spans="1:6" ht="15" hidden="1">
      <c r="A174" s="92" t="s">
        <v>313</v>
      </c>
      <c r="B174" s="14" t="s">
        <v>176</v>
      </c>
      <c r="C174" s="14" t="s">
        <v>333</v>
      </c>
      <c r="D174" s="14" t="s">
        <v>249</v>
      </c>
      <c r="E174" s="14" t="s">
        <v>259</v>
      </c>
      <c r="F174" s="7"/>
    </row>
    <row r="175" spans="1:6" ht="15" hidden="1">
      <c r="A175" s="92"/>
      <c r="B175" s="14" t="s">
        <v>176</v>
      </c>
      <c r="C175" s="14" t="s">
        <v>333</v>
      </c>
      <c r="D175" s="14" t="s">
        <v>249</v>
      </c>
      <c r="E175" s="14" t="s">
        <v>265</v>
      </c>
      <c r="F175" s="7"/>
    </row>
    <row r="176" spans="1:6" ht="15" hidden="1">
      <c r="A176" s="92"/>
      <c r="B176" s="14" t="s">
        <v>176</v>
      </c>
      <c r="C176" s="14" t="s">
        <v>333</v>
      </c>
      <c r="D176" s="14" t="s">
        <v>249</v>
      </c>
      <c r="E176" s="14" t="s">
        <v>267</v>
      </c>
      <c r="F176" s="7"/>
    </row>
    <row r="177" spans="1:6" ht="18.75" customHeight="1">
      <c r="A177" s="92" t="s">
        <v>334</v>
      </c>
      <c r="B177" s="14" t="s">
        <v>176</v>
      </c>
      <c r="C177" s="14" t="s">
        <v>335</v>
      </c>
      <c r="D177" s="80"/>
      <c r="E177" s="80"/>
      <c r="F177" s="7">
        <f>F178+F182</f>
        <v>3217.2</v>
      </c>
    </row>
    <row r="178" spans="1:6" ht="30">
      <c r="A178" s="92" t="s">
        <v>248</v>
      </c>
      <c r="B178" s="14" t="s">
        <v>176</v>
      </c>
      <c r="C178" s="14" t="s">
        <v>335</v>
      </c>
      <c r="D178" s="80" t="s">
        <v>240</v>
      </c>
      <c r="E178" s="80"/>
      <c r="F178" s="7">
        <f>F179+F1</f>
        <v>3217.2</v>
      </c>
    </row>
    <row r="179" spans="1:6" ht="15" hidden="1">
      <c r="A179" s="92" t="s">
        <v>238</v>
      </c>
      <c r="B179" s="14" t="s">
        <v>176</v>
      </c>
      <c r="C179" s="14" t="s">
        <v>335</v>
      </c>
      <c r="D179" s="80" t="s">
        <v>249</v>
      </c>
      <c r="E179" s="80" t="s">
        <v>240</v>
      </c>
      <c r="F179" s="7">
        <f>F180</f>
        <v>3217.2</v>
      </c>
    </row>
    <row r="180" spans="1:6" ht="15" hidden="1">
      <c r="A180" s="92" t="s">
        <v>312</v>
      </c>
      <c r="B180" s="14" t="s">
        <v>176</v>
      </c>
      <c r="C180" s="14" t="s">
        <v>335</v>
      </c>
      <c r="D180" s="80" t="s">
        <v>249</v>
      </c>
      <c r="E180" s="80" t="s">
        <v>255</v>
      </c>
      <c r="F180" s="7">
        <f>F181</f>
        <v>3217.2</v>
      </c>
    </row>
    <row r="181" spans="1:6" ht="15" hidden="1">
      <c r="A181" s="92" t="s">
        <v>313</v>
      </c>
      <c r="B181" s="14" t="s">
        <v>176</v>
      </c>
      <c r="C181" s="14" t="s">
        <v>335</v>
      </c>
      <c r="D181" s="14" t="s">
        <v>249</v>
      </c>
      <c r="E181" s="14" t="s">
        <v>259</v>
      </c>
      <c r="F181" s="7">
        <v>3217.2</v>
      </c>
    </row>
    <row r="182" spans="1:6" ht="15" hidden="1">
      <c r="A182" s="92" t="s">
        <v>260</v>
      </c>
      <c r="B182" s="14" t="s">
        <v>176</v>
      </c>
      <c r="C182" s="14" t="s">
        <v>335</v>
      </c>
      <c r="D182" s="80" t="s">
        <v>279</v>
      </c>
      <c r="E182" s="80"/>
      <c r="F182" s="7">
        <f>F183</f>
        <v>0</v>
      </c>
    </row>
    <row r="183" spans="1:6" ht="15" hidden="1">
      <c r="A183" s="92"/>
      <c r="B183" s="14" t="s">
        <v>176</v>
      </c>
      <c r="C183" s="14" t="s">
        <v>335</v>
      </c>
      <c r="D183" s="80" t="s">
        <v>285</v>
      </c>
      <c r="E183" s="80" t="s">
        <v>265</v>
      </c>
      <c r="F183" s="7">
        <f>F184</f>
        <v>0</v>
      </c>
    </row>
    <row r="184" spans="1:6" ht="15" hidden="1">
      <c r="A184" s="92" t="s">
        <v>336</v>
      </c>
      <c r="B184" s="14" t="s">
        <v>176</v>
      </c>
      <c r="C184" s="14" t="s">
        <v>337</v>
      </c>
      <c r="D184" s="80" t="s">
        <v>285</v>
      </c>
      <c r="E184" s="80"/>
      <c r="F184" s="7"/>
    </row>
    <row r="185" spans="1:6" ht="30" hidden="1">
      <c r="A185" s="92" t="s">
        <v>248</v>
      </c>
      <c r="B185" s="14" t="s">
        <v>176</v>
      </c>
      <c r="C185" s="14" t="s">
        <v>337</v>
      </c>
      <c r="D185" s="80" t="s">
        <v>240</v>
      </c>
      <c r="E185" s="80"/>
      <c r="F185" s="7">
        <f>F186</f>
        <v>0</v>
      </c>
    </row>
    <row r="186" spans="1:6" ht="15" hidden="1">
      <c r="A186" s="92"/>
      <c r="B186" s="14" t="s">
        <v>176</v>
      </c>
      <c r="C186" s="14"/>
      <c r="D186" s="80" t="s">
        <v>249</v>
      </c>
      <c r="E186" s="80" t="s">
        <v>261</v>
      </c>
      <c r="F186" s="7"/>
    </row>
    <row r="187" spans="1:6" ht="30" hidden="1">
      <c r="A187" s="92" t="s">
        <v>318</v>
      </c>
      <c r="B187" s="14" t="s">
        <v>176</v>
      </c>
      <c r="C187" s="14" t="s">
        <v>338</v>
      </c>
      <c r="D187" s="80"/>
      <c r="E187" s="80"/>
      <c r="F187" s="7">
        <f>F188</f>
        <v>0</v>
      </c>
    </row>
    <row r="188" spans="1:6" ht="30" hidden="1">
      <c r="A188" s="92" t="s">
        <v>500</v>
      </c>
      <c r="B188" s="14" t="s">
        <v>176</v>
      </c>
      <c r="C188" s="14" t="s">
        <v>499</v>
      </c>
      <c r="D188" s="80"/>
      <c r="E188" s="80"/>
      <c r="F188" s="7">
        <f>F189</f>
        <v>0</v>
      </c>
    </row>
    <row r="189" spans="1:6" ht="30" hidden="1">
      <c r="A189" s="11" t="s">
        <v>248</v>
      </c>
      <c r="B189" s="14" t="s">
        <v>176</v>
      </c>
      <c r="C189" s="14" t="s">
        <v>499</v>
      </c>
      <c r="D189" s="80" t="s">
        <v>240</v>
      </c>
      <c r="E189" s="80"/>
      <c r="F189" s="7">
        <f>F190</f>
        <v>0</v>
      </c>
    </row>
    <row r="190" spans="1:6" ht="30" hidden="1">
      <c r="A190" s="11" t="s">
        <v>248</v>
      </c>
      <c r="B190" s="14" t="s">
        <v>176</v>
      </c>
      <c r="C190" s="14" t="s">
        <v>499</v>
      </c>
      <c r="D190" s="80" t="s">
        <v>249</v>
      </c>
      <c r="E190" s="80" t="s">
        <v>240</v>
      </c>
      <c r="F190" s="7">
        <f>F191</f>
        <v>0</v>
      </c>
    </row>
    <row r="191" spans="1:6" ht="15" hidden="1">
      <c r="A191" s="92" t="s">
        <v>264</v>
      </c>
      <c r="B191" s="14" t="s">
        <v>176</v>
      </c>
      <c r="C191" s="14" t="s">
        <v>499</v>
      </c>
      <c r="D191" s="80" t="s">
        <v>249</v>
      </c>
      <c r="E191" s="80" t="s">
        <v>259</v>
      </c>
      <c r="F191" s="7"/>
    </row>
    <row r="192" spans="1:6" ht="17.25" customHeight="1" hidden="1">
      <c r="A192" s="93" t="s">
        <v>177</v>
      </c>
      <c r="B192" s="94" t="s">
        <v>178</v>
      </c>
      <c r="C192" s="94" t="s">
        <v>225</v>
      </c>
      <c r="D192" s="101"/>
      <c r="E192" s="101"/>
      <c r="F192" s="9">
        <f>F197+F193</f>
        <v>0</v>
      </c>
    </row>
    <row r="193" spans="1:6" ht="15" hidden="1">
      <c r="A193" s="92" t="s">
        <v>351</v>
      </c>
      <c r="B193" s="14" t="s">
        <v>178</v>
      </c>
      <c r="C193" s="14" t="s">
        <v>305</v>
      </c>
      <c r="D193" s="80"/>
      <c r="E193" s="80"/>
      <c r="F193" s="7">
        <f>F194</f>
        <v>0</v>
      </c>
    </row>
    <row r="194" spans="1:6" ht="45" hidden="1">
      <c r="A194" s="92" t="s">
        <v>560</v>
      </c>
      <c r="B194" s="14" t="s">
        <v>178</v>
      </c>
      <c r="C194" s="14" t="s">
        <v>561</v>
      </c>
      <c r="D194" s="80"/>
      <c r="E194" s="80"/>
      <c r="F194" s="7">
        <f>F195</f>
        <v>0</v>
      </c>
    </row>
    <row r="195" spans="1:6" ht="45" hidden="1">
      <c r="A195" s="92" t="s">
        <v>562</v>
      </c>
      <c r="B195" s="14" t="s">
        <v>178</v>
      </c>
      <c r="C195" s="14" t="s">
        <v>563</v>
      </c>
      <c r="D195" s="80"/>
      <c r="E195" s="80"/>
      <c r="F195" s="7">
        <f>F196</f>
        <v>0</v>
      </c>
    </row>
    <row r="196" spans="1:6" ht="30" hidden="1">
      <c r="A196" s="92" t="s">
        <v>248</v>
      </c>
      <c r="B196" s="14" t="s">
        <v>178</v>
      </c>
      <c r="C196" s="14" t="s">
        <v>563</v>
      </c>
      <c r="D196" s="80" t="s">
        <v>240</v>
      </c>
      <c r="E196" s="80"/>
      <c r="F196" s="7"/>
    </row>
    <row r="197" spans="1:6" ht="29.25" customHeight="1" hidden="1">
      <c r="A197" s="92" t="s">
        <v>226</v>
      </c>
      <c r="B197" s="14" t="s">
        <v>178</v>
      </c>
      <c r="C197" s="14" t="s">
        <v>227</v>
      </c>
      <c r="D197" s="80"/>
      <c r="E197" s="80"/>
      <c r="F197" s="7">
        <f aca="true" t="shared" si="6" ref="F197:F203">F198</f>
        <v>0</v>
      </c>
    </row>
    <row r="198" spans="1:6" ht="30" hidden="1">
      <c r="A198" s="92" t="s">
        <v>228</v>
      </c>
      <c r="B198" s="14" t="s">
        <v>178</v>
      </c>
      <c r="C198" s="14" t="s">
        <v>229</v>
      </c>
      <c r="D198" s="80"/>
      <c r="E198" s="80"/>
      <c r="F198" s="7">
        <f t="shared" si="6"/>
        <v>0</v>
      </c>
    </row>
    <row r="199" spans="1:6" ht="30" hidden="1">
      <c r="A199" s="92" t="s">
        <v>230</v>
      </c>
      <c r="B199" s="14" t="s">
        <v>178</v>
      </c>
      <c r="C199" s="14" t="s">
        <v>231</v>
      </c>
      <c r="D199" s="80"/>
      <c r="E199" s="80"/>
      <c r="F199" s="7">
        <f t="shared" si="6"/>
        <v>0</v>
      </c>
    </row>
    <row r="200" spans="1:6" ht="18" customHeight="1" hidden="1">
      <c r="A200" s="92" t="s">
        <v>334</v>
      </c>
      <c r="B200" s="14" t="s">
        <v>178</v>
      </c>
      <c r="C200" s="14" t="s">
        <v>335</v>
      </c>
      <c r="D200" s="80"/>
      <c r="E200" s="80"/>
      <c r="F200" s="7">
        <f t="shared" si="6"/>
        <v>0</v>
      </c>
    </row>
    <row r="201" spans="1:6" ht="30" hidden="1">
      <c r="A201" s="92" t="s">
        <v>248</v>
      </c>
      <c r="B201" s="14" t="s">
        <v>178</v>
      </c>
      <c r="C201" s="14" t="s">
        <v>335</v>
      </c>
      <c r="D201" s="80" t="s">
        <v>240</v>
      </c>
      <c r="E201" s="80"/>
      <c r="F201" s="7">
        <f t="shared" si="6"/>
        <v>0</v>
      </c>
    </row>
    <row r="202" spans="1:6" ht="15" hidden="1">
      <c r="A202" s="92" t="s">
        <v>238</v>
      </c>
      <c r="B202" s="14" t="s">
        <v>178</v>
      </c>
      <c r="C202" s="14" t="s">
        <v>335</v>
      </c>
      <c r="D202" s="80" t="s">
        <v>249</v>
      </c>
      <c r="E202" s="80" t="s">
        <v>240</v>
      </c>
      <c r="F202" s="7">
        <f t="shared" si="6"/>
        <v>0</v>
      </c>
    </row>
    <row r="203" spans="1:6" ht="15" hidden="1">
      <c r="A203" s="92" t="s">
        <v>312</v>
      </c>
      <c r="B203" s="14" t="s">
        <v>178</v>
      </c>
      <c r="C203" s="14" t="s">
        <v>335</v>
      </c>
      <c r="D203" s="80" t="s">
        <v>249</v>
      </c>
      <c r="E203" s="80" t="s">
        <v>255</v>
      </c>
      <c r="F203" s="7">
        <f t="shared" si="6"/>
        <v>0</v>
      </c>
    </row>
    <row r="204" spans="1:6" ht="15" hidden="1">
      <c r="A204" s="92" t="s">
        <v>260</v>
      </c>
      <c r="B204" s="14" t="s">
        <v>178</v>
      </c>
      <c r="C204" s="14" t="s">
        <v>335</v>
      </c>
      <c r="D204" s="80" t="s">
        <v>249</v>
      </c>
      <c r="E204" s="80" t="s">
        <v>261</v>
      </c>
      <c r="F204" s="7"/>
    </row>
    <row r="205" spans="1:6" ht="17.25" customHeight="1">
      <c r="A205" s="100" t="s">
        <v>341</v>
      </c>
      <c r="B205" s="101" t="s">
        <v>180</v>
      </c>
      <c r="C205" s="101" t="s">
        <v>225</v>
      </c>
      <c r="D205" s="101"/>
      <c r="E205" s="101" t="s">
        <v>1</v>
      </c>
      <c r="F205" s="13">
        <f>F206+F262+F229</f>
        <v>10984.78947368421</v>
      </c>
    </row>
    <row r="206" spans="1:6" ht="15.75" customHeight="1">
      <c r="A206" s="102" t="s">
        <v>181</v>
      </c>
      <c r="B206" s="94" t="s">
        <v>182</v>
      </c>
      <c r="C206" s="101" t="s">
        <v>225</v>
      </c>
      <c r="D206" s="101"/>
      <c r="E206" s="101" t="s">
        <v>1</v>
      </c>
      <c r="F206" s="9">
        <f>F218</f>
        <v>106.5</v>
      </c>
    </row>
    <row r="207" spans="1:6" ht="15.75" customHeight="1" hidden="1">
      <c r="A207" s="106" t="s">
        <v>342</v>
      </c>
      <c r="B207" s="98" t="s">
        <v>182</v>
      </c>
      <c r="C207" s="98" t="s">
        <v>343</v>
      </c>
      <c r="D207" s="107"/>
      <c r="E207" s="107" t="s">
        <v>1</v>
      </c>
      <c r="F207" s="108">
        <f>F208</f>
        <v>0</v>
      </c>
    </row>
    <row r="208" spans="1:6" ht="12.75" customHeight="1" hidden="1">
      <c r="A208" s="109" t="s">
        <v>344</v>
      </c>
      <c r="B208" s="110" t="s">
        <v>182</v>
      </c>
      <c r="C208" s="110" t="s">
        <v>343</v>
      </c>
      <c r="D208" s="105"/>
      <c r="E208" s="105" t="s">
        <v>1</v>
      </c>
      <c r="F208" s="111">
        <f>F209</f>
        <v>0</v>
      </c>
    </row>
    <row r="209" spans="1:6" ht="12.75" customHeight="1" hidden="1">
      <c r="A209" s="92" t="s">
        <v>238</v>
      </c>
      <c r="B209" s="14" t="s">
        <v>182</v>
      </c>
      <c r="C209" s="14" t="s">
        <v>343</v>
      </c>
      <c r="D209" s="80"/>
      <c r="E209" s="80" t="s">
        <v>240</v>
      </c>
      <c r="F209" s="7">
        <f>F210</f>
        <v>0</v>
      </c>
    </row>
    <row r="210" spans="1:6" ht="12.75" customHeight="1" hidden="1">
      <c r="A210" s="92" t="s">
        <v>312</v>
      </c>
      <c r="B210" s="14" t="s">
        <v>182</v>
      </c>
      <c r="C210" s="14" t="s">
        <v>343</v>
      </c>
      <c r="D210" s="80"/>
      <c r="E210" s="80" t="s">
        <v>255</v>
      </c>
      <c r="F210" s="7">
        <f>F211</f>
        <v>0</v>
      </c>
    </row>
    <row r="211" spans="1:6" ht="12.75" customHeight="1" hidden="1">
      <c r="A211" s="92" t="s">
        <v>313</v>
      </c>
      <c r="B211" s="14" t="s">
        <v>182</v>
      </c>
      <c r="C211" s="14" t="s">
        <v>343</v>
      </c>
      <c r="D211" s="80"/>
      <c r="E211" s="80" t="s">
        <v>259</v>
      </c>
      <c r="F211" s="7"/>
    </row>
    <row r="212" spans="1:6" ht="12.75" customHeight="1" hidden="1">
      <c r="A212" s="106" t="s">
        <v>345</v>
      </c>
      <c r="B212" s="98" t="s">
        <v>182</v>
      </c>
      <c r="C212" s="98" t="s">
        <v>346</v>
      </c>
      <c r="D212" s="107"/>
      <c r="E212" s="107" t="s">
        <v>1</v>
      </c>
      <c r="F212" s="108">
        <f>F213</f>
        <v>0</v>
      </c>
    </row>
    <row r="213" spans="1:6" ht="12.75" customHeight="1" hidden="1">
      <c r="A213" s="109" t="s">
        <v>344</v>
      </c>
      <c r="B213" s="110" t="s">
        <v>182</v>
      </c>
      <c r="C213" s="110" t="s">
        <v>346</v>
      </c>
      <c r="D213" s="105"/>
      <c r="E213" s="105" t="s">
        <v>1</v>
      </c>
      <c r="F213" s="111">
        <f>F214</f>
        <v>0</v>
      </c>
    </row>
    <row r="214" spans="1:6" ht="12.75" customHeight="1" hidden="1">
      <c r="A214" s="92" t="s">
        <v>238</v>
      </c>
      <c r="B214" s="14" t="s">
        <v>182</v>
      </c>
      <c r="C214" s="14" t="s">
        <v>346</v>
      </c>
      <c r="D214" s="80"/>
      <c r="E214" s="80" t="s">
        <v>240</v>
      </c>
      <c r="F214" s="7">
        <f>F215</f>
        <v>0</v>
      </c>
    </row>
    <row r="215" spans="1:6" ht="12.75" customHeight="1" hidden="1">
      <c r="A215" s="92" t="s">
        <v>312</v>
      </c>
      <c r="B215" s="14" t="s">
        <v>182</v>
      </c>
      <c r="C215" s="14" t="s">
        <v>346</v>
      </c>
      <c r="D215" s="80"/>
      <c r="E215" s="80" t="s">
        <v>255</v>
      </c>
      <c r="F215" s="7">
        <f>F216+F217</f>
        <v>0</v>
      </c>
    </row>
    <row r="216" spans="1:6" ht="12.75" customHeight="1" hidden="1">
      <c r="A216" s="92" t="s">
        <v>313</v>
      </c>
      <c r="B216" s="14" t="s">
        <v>182</v>
      </c>
      <c r="C216" s="14" t="s">
        <v>346</v>
      </c>
      <c r="D216" s="80"/>
      <c r="E216" s="80" t="s">
        <v>259</v>
      </c>
      <c r="F216" s="7"/>
    </row>
    <row r="217" spans="1:6" ht="12.75" customHeight="1" hidden="1">
      <c r="A217" s="92" t="s">
        <v>260</v>
      </c>
      <c r="B217" s="14" t="s">
        <v>347</v>
      </c>
      <c r="C217" s="14" t="s">
        <v>348</v>
      </c>
      <c r="D217" s="80"/>
      <c r="E217" s="80" t="s">
        <v>261</v>
      </c>
      <c r="F217" s="7"/>
    </row>
    <row r="218" spans="1:6" ht="28.5" customHeight="1">
      <c r="A218" s="11" t="s">
        <v>318</v>
      </c>
      <c r="B218" s="14" t="s">
        <v>182</v>
      </c>
      <c r="C218" s="80" t="s">
        <v>227</v>
      </c>
      <c r="D218" s="80"/>
      <c r="E218" s="80" t="s">
        <v>1</v>
      </c>
      <c r="F218" s="7">
        <f>F219</f>
        <v>106.5</v>
      </c>
    </row>
    <row r="219" spans="1:6" ht="31.5" customHeight="1">
      <c r="A219" s="11" t="s">
        <v>228</v>
      </c>
      <c r="B219" s="14" t="s">
        <v>182</v>
      </c>
      <c r="C219" s="14" t="s">
        <v>229</v>
      </c>
      <c r="D219" s="80"/>
      <c r="E219" s="80" t="s">
        <v>1</v>
      </c>
      <c r="F219" s="7">
        <f>F220</f>
        <v>106.5</v>
      </c>
    </row>
    <row r="220" spans="1:6" ht="32.25" customHeight="1">
      <c r="A220" s="11" t="s">
        <v>230</v>
      </c>
      <c r="B220" s="14" t="s">
        <v>182</v>
      </c>
      <c r="C220" s="14" t="s">
        <v>231</v>
      </c>
      <c r="D220" s="80"/>
      <c r="E220" s="80"/>
      <c r="F220" s="7">
        <f>F221</f>
        <v>106.5</v>
      </c>
    </row>
    <row r="221" spans="1:6" ht="33.75" customHeight="1">
      <c r="A221" s="11" t="s">
        <v>326</v>
      </c>
      <c r="B221" s="14" t="s">
        <v>182</v>
      </c>
      <c r="C221" s="14" t="s">
        <v>327</v>
      </c>
      <c r="D221" s="80"/>
      <c r="E221" s="80"/>
      <c r="F221" s="7">
        <f>F222</f>
        <v>106.5</v>
      </c>
    </row>
    <row r="222" spans="1:6" ht="30" customHeight="1">
      <c r="A222" s="11" t="s">
        <v>248</v>
      </c>
      <c r="B222" s="14" t="s">
        <v>182</v>
      </c>
      <c r="C222" s="14" t="s">
        <v>327</v>
      </c>
      <c r="D222" s="80" t="s">
        <v>240</v>
      </c>
      <c r="E222" s="80"/>
      <c r="F222" s="7">
        <v>106.5</v>
      </c>
    </row>
    <row r="223" spans="1:6" ht="19.5" customHeight="1" hidden="1">
      <c r="A223" s="202" t="s">
        <v>349</v>
      </c>
      <c r="B223" s="14" t="s">
        <v>182</v>
      </c>
      <c r="C223" s="14" t="s">
        <v>327</v>
      </c>
      <c r="D223" s="80" t="s">
        <v>249</v>
      </c>
      <c r="E223" s="80" t="s">
        <v>259</v>
      </c>
      <c r="F223" s="7"/>
    </row>
    <row r="224" spans="1:6" ht="13.5" customHeight="1" hidden="1">
      <c r="A224" s="106" t="s">
        <v>330</v>
      </c>
      <c r="B224" s="98" t="s">
        <v>182</v>
      </c>
      <c r="C224" s="98" t="s">
        <v>350</v>
      </c>
      <c r="D224" s="107"/>
      <c r="E224" s="107" t="s">
        <v>1</v>
      </c>
      <c r="F224" s="108">
        <f>F225</f>
        <v>0</v>
      </c>
    </row>
    <row r="225" spans="1:6" ht="26.25" customHeight="1" hidden="1">
      <c r="A225" s="112" t="s">
        <v>268</v>
      </c>
      <c r="B225" s="110" t="s">
        <v>182</v>
      </c>
      <c r="C225" s="110" t="s">
        <v>350</v>
      </c>
      <c r="D225" s="105"/>
      <c r="E225" s="105" t="s">
        <v>1</v>
      </c>
      <c r="F225" s="111">
        <f>F226</f>
        <v>0</v>
      </c>
    </row>
    <row r="226" spans="1:6" ht="12.75" customHeight="1" hidden="1">
      <c r="A226" s="92" t="s">
        <v>238</v>
      </c>
      <c r="B226" s="14" t="s">
        <v>182</v>
      </c>
      <c r="C226" s="14" t="s">
        <v>350</v>
      </c>
      <c r="D226" s="80"/>
      <c r="E226" s="80" t="s">
        <v>240</v>
      </c>
      <c r="F226" s="7">
        <f>F227</f>
        <v>0</v>
      </c>
    </row>
    <row r="227" spans="1:6" ht="12.75" customHeight="1" hidden="1">
      <c r="A227" s="92" t="s">
        <v>312</v>
      </c>
      <c r="B227" s="14" t="s">
        <v>182</v>
      </c>
      <c r="C227" s="14" t="s">
        <v>350</v>
      </c>
      <c r="D227" s="80"/>
      <c r="E227" s="80" t="s">
        <v>255</v>
      </c>
      <c r="F227" s="7">
        <f>F228</f>
        <v>0</v>
      </c>
    </row>
    <row r="228" spans="1:6" ht="12.75" customHeight="1" hidden="1">
      <c r="A228" s="92" t="s">
        <v>313</v>
      </c>
      <c r="B228" s="14" t="s">
        <v>182</v>
      </c>
      <c r="C228" s="14" t="s">
        <v>350</v>
      </c>
      <c r="D228" s="80"/>
      <c r="E228" s="80" t="s">
        <v>259</v>
      </c>
      <c r="F228" s="7"/>
    </row>
    <row r="229" spans="1:6" ht="15.75" customHeight="1">
      <c r="A229" s="102" t="s">
        <v>183</v>
      </c>
      <c r="B229" s="94" t="s">
        <v>184</v>
      </c>
      <c r="C229" s="101" t="s">
        <v>225</v>
      </c>
      <c r="D229" s="101"/>
      <c r="E229" s="101" t="s">
        <v>1</v>
      </c>
      <c r="F229" s="9">
        <f>F247</f>
        <v>433.7</v>
      </c>
    </row>
    <row r="230" spans="1:6" ht="15.75" customHeight="1" hidden="1">
      <c r="A230" s="113" t="s">
        <v>351</v>
      </c>
      <c r="B230" s="98" t="s">
        <v>184</v>
      </c>
      <c r="C230" s="107" t="s">
        <v>352</v>
      </c>
      <c r="D230" s="107"/>
      <c r="E230" s="107" t="s">
        <v>1</v>
      </c>
      <c r="F230" s="108">
        <f>F231+F239</f>
        <v>0</v>
      </c>
    </row>
    <row r="231" spans="1:6" ht="25.5" customHeight="1" hidden="1">
      <c r="A231" s="93" t="s">
        <v>353</v>
      </c>
      <c r="B231" s="94" t="s">
        <v>184</v>
      </c>
      <c r="C231" s="94" t="s">
        <v>354</v>
      </c>
      <c r="D231" s="101"/>
      <c r="E231" s="101" t="s">
        <v>1</v>
      </c>
      <c r="F231" s="9">
        <f>F232</f>
        <v>0</v>
      </c>
    </row>
    <row r="232" spans="1:6" ht="27" customHeight="1" hidden="1">
      <c r="A232" s="93" t="s">
        <v>308</v>
      </c>
      <c r="B232" s="94" t="s">
        <v>184</v>
      </c>
      <c r="C232" s="94" t="s">
        <v>355</v>
      </c>
      <c r="D232" s="101"/>
      <c r="E232" s="101" t="s">
        <v>1</v>
      </c>
      <c r="F232" s="9">
        <f>F233</f>
        <v>0</v>
      </c>
    </row>
    <row r="233" spans="1:6" ht="26.25" customHeight="1" hidden="1">
      <c r="A233" s="112" t="s">
        <v>268</v>
      </c>
      <c r="B233" s="110" t="s">
        <v>184</v>
      </c>
      <c r="C233" s="110" t="s">
        <v>355</v>
      </c>
      <c r="D233" s="105"/>
      <c r="E233" s="105" t="s">
        <v>1</v>
      </c>
      <c r="F233" s="111">
        <f>F234+F237</f>
        <v>0</v>
      </c>
    </row>
    <row r="234" spans="1:6" ht="15.75" customHeight="1" hidden="1">
      <c r="A234" s="92" t="s">
        <v>238</v>
      </c>
      <c r="B234" s="14" t="s">
        <v>184</v>
      </c>
      <c r="C234" s="14" t="s">
        <v>355</v>
      </c>
      <c r="D234" s="80"/>
      <c r="E234" s="80" t="s">
        <v>240</v>
      </c>
      <c r="F234" s="7">
        <f>F235</f>
        <v>0</v>
      </c>
    </row>
    <row r="235" spans="1:6" ht="15.75" customHeight="1" hidden="1">
      <c r="A235" s="96" t="s">
        <v>312</v>
      </c>
      <c r="B235" s="14" t="s">
        <v>184</v>
      </c>
      <c r="C235" s="14" t="s">
        <v>355</v>
      </c>
      <c r="D235" s="80"/>
      <c r="E235" s="80" t="s">
        <v>255</v>
      </c>
      <c r="F235" s="7">
        <f>F236</f>
        <v>0</v>
      </c>
    </row>
    <row r="236" spans="1:6" ht="15.75" customHeight="1" hidden="1">
      <c r="A236" s="92" t="s">
        <v>260</v>
      </c>
      <c r="B236" s="14" t="s">
        <v>184</v>
      </c>
      <c r="C236" s="14" t="s">
        <v>355</v>
      </c>
      <c r="D236" s="80"/>
      <c r="E236" s="80" t="s">
        <v>261</v>
      </c>
      <c r="F236" s="7"/>
    </row>
    <row r="237" spans="1:6" ht="15.75" customHeight="1" hidden="1">
      <c r="A237" s="92" t="s">
        <v>262</v>
      </c>
      <c r="B237" s="14" t="s">
        <v>184</v>
      </c>
      <c r="C237" s="14" t="s">
        <v>355</v>
      </c>
      <c r="D237" s="80"/>
      <c r="E237" s="80" t="s">
        <v>263</v>
      </c>
      <c r="F237" s="7">
        <f>F238</f>
        <v>0</v>
      </c>
    </row>
    <row r="238" spans="1:6" ht="15.75" customHeight="1" hidden="1">
      <c r="A238" s="92" t="s">
        <v>264</v>
      </c>
      <c r="B238" s="14" t="s">
        <v>184</v>
      </c>
      <c r="C238" s="14" t="s">
        <v>355</v>
      </c>
      <c r="D238" s="80"/>
      <c r="E238" s="80" t="s">
        <v>265</v>
      </c>
      <c r="F238" s="7"/>
    </row>
    <row r="239" spans="1:6" ht="43.5" customHeight="1" hidden="1">
      <c r="A239" s="106" t="s">
        <v>356</v>
      </c>
      <c r="B239" s="94" t="s">
        <v>184</v>
      </c>
      <c r="C239" s="94" t="s">
        <v>357</v>
      </c>
      <c r="D239" s="101"/>
      <c r="E239" s="101" t="s">
        <v>1</v>
      </c>
      <c r="F239" s="9">
        <f>F240</f>
        <v>0</v>
      </c>
    </row>
    <row r="240" spans="1:6" ht="26.25" customHeight="1" hidden="1">
      <c r="A240" s="93" t="s">
        <v>308</v>
      </c>
      <c r="B240" s="94" t="s">
        <v>184</v>
      </c>
      <c r="C240" s="94" t="s">
        <v>358</v>
      </c>
      <c r="D240" s="101"/>
      <c r="E240" s="101" t="s">
        <v>1</v>
      </c>
      <c r="F240" s="9">
        <f>F241</f>
        <v>0</v>
      </c>
    </row>
    <row r="241" spans="1:6" ht="26.25" customHeight="1" hidden="1">
      <c r="A241" s="112" t="s">
        <v>268</v>
      </c>
      <c r="B241" s="110" t="s">
        <v>184</v>
      </c>
      <c r="C241" s="110" t="s">
        <v>358</v>
      </c>
      <c r="D241" s="105"/>
      <c r="E241" s="105" t="s">
        <v>1</v>
      </c>
      <c r="F241" s="111">
        <f>F242+F245</f>
        <v>0</v>
      </c>
    </row>
    <row r="242" spans="1:6" ht="12.75" customHeight="1" hidden="1">
      <c r="A242" s="92" t="s">
        <v>238</v>
      </c>
      <c r="B242" s="14" t="s">
        <v>184</v>
      </c>
      <c r="C242" s="14" t="s">
        <v>358</v>
      </c>
      <c r="D242" s="80"/>
      <c r="E242" s="80" t="s">
        <v>240</v>
      </c>
      <c r="F242" s="7">
        <f>F243</f>
        <v>0</v>
      </c>
    </row>
    <row r="243" spans="1:6" ht="12.75" customHeight="1" hidden="1">
      <c r="A243" s="96" t="s">
        <v>312</v>
      </c>
      <c r="B243" s="14" t="s">
        <v>184</v>
      </c>
      <c r="C243" s="14" t="s">
        <v>358</v>
      </c>
      <c r="D243" s="80"/>
      <c r="E243" s="80" t="s">
        <v>255</v>
      </c>
      <c r="F243" s="7">
        <f>F244</f>
        <v>0</v>
      </c>
    </row>
    <row r="244" spans="1:6" ht="12.75" customHeight="1" hidden="1">
      <c r="A244" s="92" t="s">
        <v>260</v>
      </c>
      <c r="B244" s="14" t="s">
        <v>184</v>
      </c>
      <c r="C244" s="14" t="s">
        <v>358</v>
      </c>
      <c r="D244" s="80"/>
      <c r="E244" s="80" t="s">
        <v>261</v>
      </c>
      <c r="F244" s="7"/>
    </row>
    <row r="245" spans="1:6" ht="15" hidden="1">
      <c r="A245" s="92" t="s">
        <v>262</v>
      </c>
      <c r="B245" s="14" t="s">
        <v>184</v>
      </c>
      <c r="C245" s="14" t="s">
        <v>358</v>
      </c>
      <c r="D245" s="80"/>
      <c r="E245" s="80" t="s">
        <v>263</v>
      </c>
      <c r="F245" s="7">
        <f>F246</f>
        <v>0</v>
      </c>
    </row>
    <row r="246" spans="1:6" ht="15" hidden="1">
      <c r="A246" s="92" t="s">
        <v>264</v>
      </c>
      <c r="B246" s="14" t="s">
        <v>184</v>
      </c>
      <c r="C246" s="14" t="s">
        <v>358</v>
      </c>
      <c r="D246" s="80"/>
      <c r="E246" s="80" t="s">
        <v>265</v>
      </c>
      <c r="F246" s="7"/>
    </row>
    <row r="247" spans="1:6" ht="28.5" customHeight="1">
      <c r="A247" s="11" t="s">
        <v>318</v>
      </c>
      <c r="B247" s="14" t="s">
        <v>184</v>
      </c>
      <c r="C247" s="80" t="s">
        <v>227</v>
      </c>
      <c r="D247" s="80"/>
      <c r="E247" s="80" t="s">
        <v>1</v>
      </c>
      <c r="F247" s="7">
        <f>F248+F257</f>
        <v>433.7</v>
      </c>
    </row>
    <row r="248" spans="1:6" ht="30" customHeight="1">
      <c r="A248" s="11" t="s">
        <v>228</v>
      </c>
      <c r="B248" s="14" t="s">
        <v>184</v>
      </c>
      <c r="C248" s="14" t="s">
        <v>229</v>
      </c>
      <c r="D248" s="80"/>
      <c r="E248" s="80" t="s">
        <v>1</v>
      </c>
      <c r="F248" s="7">
        <f>F249</f>
        <v>433.7</v>
      </c>
    </row>
    <row r="249" spans="1:6" ht="30.75" customHeight="1">
      <c r="A249" s="11" t="s">
        <v>230</v>
      </c>
      <c r="B249" s="14" t="s">
        <v>184</v>
      </c>
      <c r="C249" s="14" t="s">
        <v>231</v>
      </c>
      <c r="D249" s="80"/>
      <c r="E249" s="80"/>
      <c r="F249" s="7">
        <f>F250</f>
        <v>433.7</v>
      </c>
    </row>
    <row r="250" spans="1:6" ht="18" customHeight="1">
      <c r="A250" s="11" t="s">
        <v>334</v>
      </c>
      <c r="B250" s="14" t="s">
        <v>184</v>
      </c>
      <c r="C250" s="14" t="s">
        <v>335</v>
      </c>
      <c r="D250" s="80"/>
      <c r="E250" s="80"/>
      <c r="F250" s="7">
        <f>F251</f>
        <v>433.7</v>
      </c>
    </row>
    <row r="251" spans="1:6" ht="29.25" customHeight="1">
      <c r="A251" s="11" t="s">
        <v>248</v>
      </c>
      <c r="B251" s="14" t="s">
        <v>184</v>
      </c>
      <c r="C251" s="14" t="s">
        <v>335</v>
      </c>
      <c r="D251" s="80" t="s">
        <v>240</v>
      </c>
      <c r="E251" s="80"/>
      <c r="F251" s="7">
        <v>433.7</v>
      </c>
    </row>
    <row r="252" spans="1:6" ht="15" hidden="1">
      <c r="A252" s="11"/>
      <c r="B252" s="14"/>
      <c r="C252" s="14"/>
      <c r="D252" s="80" t="s">
        <v>249</v>
      </c>
      <c r="E252" s="80" t="s">
        <v>270</v>
      </c>
      <c r="F252" s="7"/>
    </row>
    <row r="253" spans="1:6" ht="15" hidden="1">
      <c r="A253" s="11"/>
      <c r="B253" s="14"/>
      <c r="C253" s="14"/>
      <c r="D253" s="80" t="s">
        <v>249</v>
      </c>
      <c r="E253" s="80" t="s">
        <v>259</v>
      </c>
      <c r="F253" s="7"/>
    </row>
    <row r="254" spans="1:6" ht="15" hidden="1">
      <c r="A254" s="11"/>
      <c r="B254" s="14"/>
      <c r="C254" s="14"/>
      <c r="D254" s="80" t="s">
        <v>249</v>
      </c>
      <c r="E254" s="80" t="s">
        <v>261</v>
      </c>
      <c r="F254" s="7"/>
    </row>
    <row r="255" spans="1:6" ht="15" hidden="1">
      <c r="A255" s="11"/>
      <c r="B255" s="14"/>
      <c r="C255" s="14"/>
      <c r="D255" s="80" t="s">
        <v>249</v>
      </c>
      <c r="E255" s="80" t="s">
        <v>265</v>
      </c>
      <c r="F255" s="7"/>
    </row>
    <row r="256" spans="1:6" ht="15" hidden="1">
      <c r="A256" s="11"/>
      <c r="B256" s="14"/>
      <c r="C256" s="14"/>
      <c r="D256" s="80" t="s">
        <v>249</v>
      </c>
      <c r="E256" s="80" t="s">
        <v>267</v>
      </c>
      <c r="F256" s="7"/>
    </row>
    <row r="257" spans="1:6" ht="30.75" customHeight="1" hidden="1">
      <c r="A257" s="92" t="s">
        <v>318</v>
      </c>
      <c r="B257" s="14" t="s">
        <v>184</v>
      </c>
      <c r="C257" s="14" t="s">
        <v>338</v>
      </c>
      <c r="D257" s="80"/>
      <c r="E257" s="80"/>
      <c r="F257" s="7">
        <f>F258</f>
        <v>0</v>
      </c>
    </row>
    <row r="258" spans="1:6" ht="30" hidden="1">
      <c r="A258" s="92" t="s">
        <v>339</v>
      </c>
      <c r="B258" s="14" t="s">
        <v>184</v>
      </c>
      <c r="C258" s="14" t="s">
        <v>340</v>
      </c>
      <c r="D258" s="80"/>
      <c r="E258" s="80"/>
      <c r="F258" s="7">
        <f>F259</f>
        <v>0</v>
      </c>
    </row>
    <row r="259" spans="1:6" ht="30" hidden="1">
      <c r="A259" s="11" t="s">
        <v>248</v>
      </c>
      <c r="B259" s="14" t="s">
        <v>184</v>
      </c>
      <c r="C259" s="14" t="s">
        <v>340</v>
      </c>
      <c r="D259" s="80" t="s">
        <v>240</v>
      </c>
      <c r="E259" s="80"/>
      <c r="F259" s="7">
        <f>F260</f>
        <v>0</v>
      </c>
    </row>
    <row r="260" spans="1:6" ht="30" hidden="1">
      <c r="A260" s="11" t="s">
        <v>248</v>
      </c>
      <c r="B260" s="14" t="s">
        <v>184</v>
      </c>
      <c r="C260" s="14" t="s">
        <v>340</v>
      </c>
      <c r="D260" s="80" t="s">
        <v>249</v>
      </c>
      <c r="E260" s="80" t="s">
        <v>240</v>
      </c>
      <c r="F260" s="7">
        <f>F261</f>
        <v>0</v>
      </c>
    </row>
    <row r="261" spans="1:6" ht="15" hidden="1">
      <c r="A261" s="92" t="s">
        <v>264</v>
      </c>
      <c r="B261" s="14" t="s">
        <v>184</v>
      </c>
      <c r="C261" s="14" t="s">
        <v>340</v>
      </c>
      <c r="D261" s="80" t="s">
        <v>249</v>
      </c>
      <c r="E261" s="80" t="s">
        <v>265</v>
      </c>
      <c r="F261" s="7"/>
    </row>
    <row r="262" spans="1:6" ht="18" customHeight="1">
      <c r="A262" s="93" t="s">
        <v>185</v>
      </c>
      <c r="B262" s="94" t="s">
        <v>186</v>
      </c>
      <c r="C262" s="94" t="s">
        <v>225</v>
      </c>
      <c r="D262" s="101"/>
      <c r="E262" s="101" t="s">
        <v>1</v>
      </c>
      <c r="F262" s="9">
        <f>F283+F272</f>
        <v>10444.58947368421</v>
      </c>
    </row>
    <row r="263" spans="1:6" ht="47.25" hidden="1">
      <c r="A263" s="106" t="s">
        <v>359</v>
      </c>
      <c r="B263" s="98" t="s">
        <v>186</v>
      </c>
      <c r="C263" s="98" t="s">
        <v>360</v>
      </c>
      <c r="D263" s="107"/>
      <c r="E263" s="107" t="s">
        <v>1</v>
      </c>
      <c r="F263" s="108">
        <f>F264+F268</f>
        <v>0</v>
      </c>
    </row>
    <row r="264" spans="1:6" ht="15.75" hidden="1">
      <c r="A264" s="109" t="s">
        <v>361</v>
      </c>
      <c r="B264" s="110" t="s">
        <v>186</v>
      </c>
      <c r="C264" s="110" t="s">
        <v>360</v>
      </c>
      <c r="D264" s="105"/>
      <c r="E264" s="105" t="s">
        <v>1</v>
      </c>
      <c r="F264" s="111">
        <f>F265</f>
        <v>0</v>
      </c>
    </row>
    <row r="265" spans="1:6" ht="14.25" customHeight="1" hidden="1">
      <c r="A265" s="92" t="s">
        <v>238</v>
      </c>
      <c r="B265" s="14" t="s">
        <v>186</v>
      </c>
      <c r="C265" s="14" t="s">
        <v>360</v>
      </c>
      <c r="D265" s="80"/>
      <c r="E265" s="80" t="s">
        <v>240</v>
      </c>
      <c r="F265" s="7">
        <f>F266</f>
        <v>0</v>
      </c>
    </row>
    <row r="266" spans="1:6" ht="15.75" customHeight="1" hidden="1">
      <c r="A266" s="96" t="s">
        <v>312</v>
      </c>
      <c r="B266" s="14" t="s">
        <v>186</v>
      </c>
      <c r="C266" s="80" t="s">
        <v>360</v>
      </c>
      <c r="D266" s="80"/>
      <c r="E266" s="80" t="s">
        <v>255</v>
      </c>
      <c r="F266" s="7">
        <f>F267</f>
        <v>0</v>
      </c>
    </row>
    <row r="267" spans="1:6" ht="15.75" customHeight="1" hidden="1">
      <c r="A267" s="92" t="s">
        <v>260</v>
      </c>
      <c r="B267" s="14" t="s">
        <v>186</v>
      </c>
      <c r="C267" s="14" t="s">
        <v>360</v>
      </c>
      <c r="D267" s="14"/>
      <c r="E267" s="14" t="s">
        <v>261</v>
      </c>
      <c r="F267" s="7"/>
    </row>
    <row r="268" spans="1:6" ht="15.75" customHeight="1" hidden="1">
      <c r="A268" s="109" t="s">
        <v>344</v>
      </c>
      <c r="B268" s="110" t="s">
        <v>186</v>
      </c>
      <c r="C268" s="110" t="s">
        <v>360</v>
      </c>
      <c r="D268" s="105"/>
      <c r="E268" s="105" t="s">
        <v>1</v>
      </c>
      <c r="F268" s="111">
        <f>F269</f>
        <v>0</v>
      </c>
    </row>
    <row r="269" spans="1:6" ht="12.75" customHeight="1" hidden="1">
      <c r="A269" s="92" t="s">
        <v>238</v>
      </c>
      <c r="B269" s="14" t="s">
        <v>186</v>
      </c>
      <c r="C269" s="14" t="s">
        <v>360</v>
      </c>
      <c r="D269" s="80"/>
      <c r="E269" s="80" t="s">
        <v>240</v>
      </c>
      <c r="F269" s="7">
        <f>F270</f>
        <v>0</v>
      </c>
    </row>
    <row r="270" spans="1:6" ht="11.25" customHeight="1" hidden="1">
      <c r="A270" s="96" t="s">
        <v>312</v>
      </c>
      <c r="B270" s="14" t="s">
        <v>186</v>
      </c>
      <c r="C270" s="80" t="s">
        <v>360</v>
      </c>
      <c r="D270" s="80"/>
      <c r="E270" s="80" t="s">
        <v>255</v>
      </c>
      <c r="F270" s="7">
        <f>F271</f>
        <v>0</v>
      </c>
    </row>
    <row r="271" spans="1:6" ht="13.5" customHeight="1" hidden="1">
      <c r="A271" s="92" t="s">
        <v>260</v>
      </c>
      <c r="B271" s="14" t="s">
        <v>186</v>
      </c>
      <c r="C271" s="14" t="s">
        <v>360</v>
      </c>
      <c r="D271" s="14"/>
      <c r="E271" s="14" t="s">
        <v>261</v>
      </c>
      <c r="F271" s="7"/>
    </row>
    <row r="272" spans="1:6" ht="19.5" customHeight="1" hidden="1">
      <c r="A272" s="92" t="s">
        <v>351</v>
      </c>
      <c r="B272" s="14" t="s">
        <v>186</v>
      </c>
      <c r="C272" s="14" t="s">
        <v>305</v>
      </c>
      <c r="D272" s="14"/>
      <c r="E272" s="14"/>
      <c r="F272" s="7">
        <f>F273</f>
        <v>0</v>
      </c>
    </row>
    <row r="273" spans="1:6" ht="30.75" customHeight="1" hidden="1">
      <c r="A273" s="92" t="s">
        <v>322</v>
      </c>
      <c r="B273" s="14" t="s">
        <v>186</v>
      </c>
      <c r="C273" s="14" t="s">
        <v>323</v>
      </c>
      <c r="D273" s="80"/>
      <c r="E273" s="80" t="s">
        <v>1</v>
      </c>
      <c r="F273" s="7">
        <f>F274+F278+F281</f>
        <v>0</v>
      </c>
    </row>
    <row r="274" spans="1:6" ht="36" customHeight="1" hidden="1">
      <c r="A274" s="92" t="s">
        <v>324</v>
      </c>
      <c r="B274" s="14" t="s">
        <v>186</v>
      </c>
      <c r="C274" s="14" t="s">
        <v>325</v>
      </c>
      <c r="D274" s="80"/>
      <c r="E274" s="80" t="s">
        <v>1</v>
      </c>
      <c r="F274" s="7">
        <f>F275</f>
        <v>0</v>
      </c>
    </row>
    <row r="275" spans="1:8" ht="30.75" customHeight="1" hidden="1">
      <c r="A275" s="118" t="s">
        <v>248</v>
      </c>
      <c r="B275" s="14" t="s">
        <v>186</v>
      </c>
      <c r="C275" s="14" t="s">
        <v>325</v>
      </c>
      <c r="D275" s="80" t="s">
        <v>240</v>
      </c>
      <c r="E275" s="80" t="s">
        <v>240</v>
      </c>
      <c r="F275" s="7">
        <f>F276</f>
        <v>0</v>
      </c>
      <c r="H275" s="95"/>
    </row>
    <row r="276" spans="1:6" s="115" customFormat="1" ht="13.5" customHeight="1" hidden="1">
      <c r="A276" s="114" t="s">
        <v>312</v>
      </c>
      <c r="B276" s="82" t="s">
        <v>186</v>
      </c>
      <c r="C276" s="82" t="s">
        <v>325</v>
      </c>
      <c r="D276" s="82" t="s">
        <v>249</v>
      </c>
      <c r="E276" s="82" t="s">
        <v>255</v>
      </c>
      <c r="F276" s="15">
        <f>F277</f>
        <v>0</v>
      </c>
    </row>
    <row r="277" spans="1:6" s="115" customFormat="1" ht="13.5" customHeight="1" hidden="1">
      <c r="A277" s="116" t="s">
        <v>260</v>
      </c>
      <c r="B277" s="82" t="s">
        <v>186</v>
      </c>
      <c r="C277" s="82" t="s">
        <v>325</v>
      </c>
      <c r="D277" s="82" t="s">
        <v>249</v>
      </c>
      <c r="E277" s="82" t="s">
        <v>261</v>
      </c>
      <c r="F277" s="15"/>
    </row>
    <row r="278" spans="1:6" s="115" customFormat="1" ht="43.5" customHeight="1" hidden="1">
      <c r="A278" s="116" t="s">
        <v>362</v>
      </c>
      <c r="B278" s="82" t="s">
        <v>186</v>
      </c>
      <c r="C278" s="82" t="s">
        <v>363</v>
      </c>
      <c r="D278" s="82"/>
      <c r="E278" s="82" t="s">
        <v>1</v>
      </c>
      <c r="F278" s="15">
        <f>F279</f>
        <v>0</v>
      </c>
    </row>
    <row r="279" spans="1:6" s="115" customFormat="1" ht="27.75" customHeight="1" hidden="1">
      <c r="A279" s="203" t="s">
        <v>248</v>
      </c>
      <c r="B279" s="82" t="s">
        <v>186</v>
      </c>
      <c r="C279" s="82" t="s">
        <v>363</v>
      </c>
      <c r="D279" s="82" t="s">
        <v>240</v>
      </c>
      <c r="E279" s="82"/>
      <c r="F279" s="15">
        <f>F280</f>
        <v>0</v>
      </c>
    </row>
    <row r="280" spans="1:6" s="115" customFormat="1" ht="13.5" customHeight="1" hidden="1">
      <c r="A280" s="116" t="s">
        <v>260</v>
      </c>
      <c r="B280" s="82" t="s">
        <v>186</v>
      </c>
      <c r="C280" s="82" t="s">
        <v>363</v>
      </c>
      <c r="D280" s="82" t="s">
        <v>249</v>
      </c>
      <c r="E280" s="82" t="s">
        <v>261</v>
      </c>
      <c r="F280" s="15"/>
    </row>
    <row r="281" spans="1:6" s="115" customFormat="1" ht="30" customHeight="1" hidden="1">
      <c r="A281" s="92" t="s">
        <v>324</v>
      </c>
      <c r="B281" s="14" t="s">
        <v>186</v>
      </c>
      <c r="C281" s="14" t="s">
        <v>325</v>
      </c>
      <c r="D281" s="80"/>
      <c r="E281" s="80"/>
      <c r="F281" s="7">
        <f>F282</f>
        <v>0</v>
      </c>
    </row>
    <row r="282" spans="1:6" s="115" customFormat="1" ht="30" customHeight="1" hidden="1">
      <c r="A282" s="118" t="s">
        <v>248</v>
      </c>
      <c r="B282" s="14" t="s">
        <v>186</v>
      </c>
      <c r="C282" s="14" t="s">
        <v>325</v>
      </c>
      <c r="D282" s="80" t="s">
        <v>240</v>
      </c>
      <c r="E282" s="80" t="s">
        <v>261</v>
      </c>
      <c r="F282" s="7"/>
    </row>
    <row r="283" spans="1:6" ht="29.25" customHeight="1">
      <c r="A283" s="92" t="s">
        <v>226</v>
      </c>
      <c r="B283" s="14" t="s">
        <v>186</v>
      </c>
      <c r="C283" s="14" t="s">
        <v>227</v>
      </c>
      <c r="D283" s="80"/>
      <c r="E283" s="80"/>
      <c r="F283" s="7">
        <f>F288+F333</f>
        <v>10444.58947368421</v>
      </c>
    </row>
    <row r="284" spans="1:6" ht="30" hidden="1">
      <c r="A284" s="92" t="s">
        <v>364</v>
      </c>
      <c r="B284" s="14" t="s">
        <v>186</v>
      </c>
      <c r="C284" s="14" t="s">
        <v>365</v>
      </c>
      <c r="D284" s="80"/>
      <c r="E284" s="80" t="s">
        <v>1</v>
      </c>
      <c r="F284" s="7">
        <f>F285</f>
        <v>0</v>
      </c>
    </row>
    <row r="285" spans="1:6" ht="30" hidden="1">
      <c r="A285" s="118" t="s">
        <v>268</v>
      </c>
      <c r="B285" s="14" t="s">
        <v>186</v>
      </c>
      <c r="C285" s="14" t="s">
        <v>365</v>
      </c>
      <c r="D285" s="80"/>
      <c r="E285" s="80" t="s">
        <v>1</v>
      </c>
      <c r="F285" s="7">
        <f>F286</f>
        <v>0</v>
      </c>
    </row>
    <row r="286" spans="1:6" ht="15" hidden="1">
      <c r="A286" s="92" t="s">
        <v>238</v>
      </c>
      <c r="B286" s="14" t="s">
        <v>186</v>
      </c>
      <c r="C286" s="14" t="s">
        <v>365</v>
      </c>
      <c r="D286" s="80"/>
      <c r="E286" s="80" t="s">
        <v>240</v>
      </c>
      <c r="F286" s="7">
        <f>F287</f>
        <v>0</v>
      </c>
    </row>
    <row r="287" spans="1:6" ht="15" hidden="1">
      <c r="A287" s="92" t="s">
        <v>264</v>
      </c>
      <c r="B287" s="14" t="s">
        <v>186</v>
      </c>
      <c r="C287" s="80" t="s">
        <v>365</v>
      </c>
      <c r="D287" s="80"/>
      <c r="E287" s="80" t="s">
        <v>261</v>
      </c>
      <c r="F287" s="7"/>
    </row>
    <row r="288" spans="1:7" ht="33.75" customHeight="1">
      <c r="A288" s="92" t="s">
        <v>228</v>
      </c>
      <c r="B288" s="14" t="s">
        <v>186</v>
      </c>
      <c r="C288" s="80" t="s">
        <v>229</v>
      </c>
      <c r="D288" s="80"/>
      <c r="E288" s="80"/>
      <c r="F288" s="7">
        <f>F289</f>
        <v>5566.799999999999</v>
      </c>
      <c r="G288" s="117"/>
    </row>
    <row r="289" spans="1:6" ht="30.75" customHeight="1">
      <c r="A289" s="92" t="s">
        <v>230</v>
      </c>
      <c r="B289" s="14" t="s">
        <v>186</v>
      </c>
      <c r="C289" s="80" t="s">
        <v>231</v>
      </c>
      <c r="D289" s="80"/>
      <c r="E289" s="80"/>
      <c r="F289" s="7">
        <f>F293+F290+F331</f>
        <v>5566.799999999999</v>
      </c>
    </row>
    <row r="290" spans="1:6" ht="15" hidden="1">
      <c r="A290" s="92" t="s">
        <v>336</v>
      </c>
      <c r="B290" s="14" t="s">
        <v>186</v>
      </c>
      <c r="C290" s="14" t="s">
        <v>337</v>
      </c>
      <c r="D290" s="80"/>
      <c r="E290" s="80"/>
      <c r="F290" s="7">
        <f>F291</f>
        <v>0</v>
      </c>
    </row>
    <row r="291" spans="1:6" ht="30" hidden="1">
      <c r="A291" s="92" t="s">
        <v>248</v>
      </c>
      <c r="B291" s="14" t="s">
        <v>186</v>
      </c>
      <c r="C291" s="14" t="s">
        <v>337</v>
      </c>
      <c r="D291" s="80" t="s">
        <v>240</v>
      </c>
      <c r="E291" s="80"/>
      <c r="F291" s="7">
        <f>F292</f>
        <v>0</v>
      </c>
    </row>
    <row r="292" spans="1:6" ht="15" hidden="1">
      <c r="A292" s="92"/>
      <c r="B292" s="14" t="s">
        <v>186</v>
      </c>
      <c r="C292" s="14"/>
      <c r="D292" s="80" t="s">
        <v>249</v>
      </c>
      <c r="E292" s="80" t="s">
        <v>261</v>
      </c>
      <c r="F292" s="7"/>
    </row>
    <row r="293" spans="1:6" ht="29.25" customHeight="1">
      <c r="A293" s="92" t="s">
        <v>366</v>
      </c>
      <c r="B293" s="14" t="s">
        <v>186</v>
      </c>
      <c r="C293" s="14" t="s">
        <v>367</v>
      </c>
      <c r="D293" s="80"/>
      <c r="E293" s="80"/>
      <c r="F293" s="7">
        <f>F294+F310+F304</f>
        <v>5566.799999999999</v>
      </c>
    </row>
    <row r="294" spans="1:6" ht="18" customHeight="1">
      <c r="A294" s="96" t="s">
        <v>368</v>
      </c>
      <c r="B294" s="14" t="s">
        <v>186</v>
      </c>
      <c r="C294" s="14" t="s">
        <v>369</v>
      </c>
      <c r="D294" s="80"/>
      <c r="E294" s="80"/>
      <c r="F294" s="7">
        <f>F295+F302</f>
        <v>1750.8999999999999</v>
      </c>
    </row>
    <row r="295" spans="1:6" ht="33" customHeight="1">
      <c r="A295" s="118" t="s">
        <v>248</v>
      </c>
      <c r="B295" s="14" t="s">
        <v>186</v>
      </c>
      <c r="C295" s="14" t="s">
        <v>369</v>
      </c>
      <c r="D295" s="80" t="s">
        <v>240</v>
      </c>
      <c r="E295" s="80"/>
      <c r="F295" s="7">
        <f>F296+F297</f>
        <v>1750.8999999999999</v>
      </c>
    </row>
    <row r="296" spans="1:6" ht="15" hidden="1">
      <c r="A296" s="92" t="s">
        <v>238</v>
      </c>
      <c r="B296" s="14" t="s">
        <v>186</v>
      </c>
      <c r="C296" s="14" t="s">
        <v>369</v>
      </c>
      <c r="D296" s="80" t="s">
        <v>249</v>
      </c>
      <c r="E296" s="80" t="s">
        <v>240</v>
      </c>
      <c r="F296" s="7">
        <v>142.8</v>
      </c>
    </row>
    <row r="297" spans="1:6" ht="15" hidden="1">
      <c r="A297" s="92" t="s">
        <v>254</v>
      </c>
      <c r="B297" s="14" t="s">
        <v>186</v>
      </c>
      <c r="C297" s="14" t="s">
        <v>369</v>
      </c>
      <c r="D297" s="80" t="s">
        <v>381</v>
      </c>
      <c r="E297" s="80" t="s">
        <v>255</v>
      </c>
      <c r="F297" s="7">
        <v>1608.1</v>
      </c>
    </row>
    <row r="298" spans="1:6" ht="15" hidden="1">
      <c r="A298" s="96" t="s">
        <v>271</v>
      </c>
      <c r="B298" s="14" t="s">
        <v>186</v>
      </c>
      <c r="C298" s="14" t="s">
        <v>369</v>
      </c>
      <c r="D298" s="80" t="s">
        <v>249</v>
      </c>
      <c r="E298" s="80" t="s">
        <v>272</v>
      </c>
      <c r="F298" s="7"/>
    </row>
    <row r="299" spans="1:6" ht="15" hidden="1">
      <c r="A299" s="92" t="s">
        <v>313</v>
      </c>
      <c r="B299" s="14" t="s">
        <v>186</v>
      </c>
      <c r="C299" s="14" t="s">
        <v>369</v>
      </c>
      <c r="D299" s="80" t="s">
        <v>249</v>
      </c>
      <c r="E299" s="80" t="s">
        <v>259</v>
      </c>
      <c r="F299" s="7"/>
    </row>
    <row r="300" spans="1:6" ht="15" hidden="1">
      <c r="A300" s="92" t="s">
        <v>260</v>
      </c>
      <c r="B300" s="14" t="s">
        <v>186</v>
      </c>
      <c r="C300" s="14" t="s">
        <v>369</v>
      </c>
      <c r="D300" s="80" t="s">
        <v>381</v>
      </c>
      <c r="E300" s="80" t="s">
        <v>261</v>
      </c>
      <c r="F300" s="7"/>
    </row>
    <row r="301" spans="1:6" ht="15" hidden="1">
      <c r="A301" s="92" t="s">
        <v>262</v>
      </c>
      <c r="B301" s="14" t="s">
        <v>186</v>
      </c>
      <c r="C301" s="14" t="s">
        <v>369</v>
      </c>
      <c r="D301" s="14" t="s">
        <v>249</v>
      </c>
      <c r="E301" s="6">
        <v>300</v>
      </c>
      <c r="F301" s="7"/>
    </row>
    <row r="302" spans="1:6" ht="15" hidden="1">
      <c r="A302" s="92" t="s">
        <v>278</v>
      </c>
      <c r="B302" s="14" t="s">
        <v>186</v>
      </c>
      <c r="C302" s="14" t="s">
        <v>369</v>
      </c>
      <c r="D302" s="14" t="s">
        <v>279</v>
      </c>
      <c r="E302" s="6"/>
      <c r="F302" s="7">
        <f>F303</f>
        <v>0</v>
      </c>
    </row>
    <row r="303" spans="1:6" ht="15" hidden="1">
      <c r="A303" s="92" t="s">
        <v>280</v>
      </c>
      <c r="B303" s="14" t="s">
        <v>186</v>
      </c>
      <c r="C303" s="14" t="s">
        <v>369</v>
      </c>
      <c r="D303" s="14" t="s">
        <v>281</v>
      </c>
      <c r="E303" s="6">
        <v>290</v>
      </c>
      <c r="F303" s="7"/>
    </row>
    <row r="304" spans="1:6" ht="15" customHeight="1" hidden="1">
      <c r="A304" s="92" t="s">
        <v>370</v>
      </c>
      <c r="B304" s="14" t="s">
        <v>186</v>
      </c>
      <c r="C304" s="14" t="s">
        <v>371</v>
      </c>
      <c r="D304" s="80"/>
      <c r="E304" s="80"/>
      <c r="F304" s="7">
        <f>F305</f>
        <v>0</v>
      </c>
    </row>
    <row r="305" spans="1:6" ht="30.75" customHeight="1" hidden="1">
      <c r="A305" s="118" t="s">
        <v>248</v>
      </c>
      <c r="B305" s="14" t="s">
        <v>186</v>
      </c>
      <c r="C305" s="14" t="s">
        <v>371</v>
      </c>
      <c r="D305" s="80" t="s">
        <v>240</v>
      </c>
      <c r="E305" s="80"/>
      <c r="F305" s="7">
        <f>F306</f>
        <v>0</v>
      </c>
    </row>
    <row r="306" spans="1:6" ht="14.25" customHeight="1" hidden="1">
      <c r="A306" s="92" t="s">
        <v>238</v>
      </c>
      <c r="B306" s="14" t="s">
        <v>186</v>
      </c>
      <c r="C306" s="14" t="s">
        <v>371</v>
      </c>
      <c r="D306" s="80" t="s">
        <v>249</v>
      </c>
      <c r="E306" s="80" t="s">
        <v>240</v>
      </c>
      <c r="F306" s="7">
        <f>F307</f>
        <v>0</v>
      </c>
    </row>
    <row r="307" spans="1:6" ht="14.25" customHeight="1" hidden="1">
      <c r="A307" s="96" t="s">
        <v>312</v>
      </c>
      <c r="B307" s="14" t="s">
        <v>186</v>
      </c>
      <c r="C307" s="14" t="s">
        <v>371</v>
      </c>
      <c r="D307" s="80" t="s">
        <v>249</v>
      </c>
      <c r="E307" s="80" t="s">
        <v>255</v>
      </c>
      <c r="F307" s="7">
        <f>F308+F309</f>
        <v>0</v>
      </c>
    </row>
    <row r="308" spans="1:6" ht="15" customHeight="1" hidden="1">
      <c r="A308" s="92" t="s">
        <v>313</v>
      </c>
      <c r="B308" s="14" t="s">
        <v>186</v>
      </c>
      <c r="C308" s="14" t="s">
        <v>371</v>
      </c>
      <c r="D308" s="14" t="s">
        <v>249</v>
      </c>
      <c r="E308" s="14" t="s">
        <v>259</v>
      </c>
      <c r="F308" s="7"/>
    </row>
    <row r="309" spans="1:6" ht="15" hidden="1">
      <c r="A309" s="92" t="s">
        <v>260</v>
      </c>
      <c r="B309" s="14" t="s">
        <v>186</v>
      </c>
      <c r="C309" s="14" t="s">
        <v>371</v>
      </c>
      <c r="D309" s="14" t="s">
        <v>249</v>
      </c>
      <c r="E309" s="14" t="s">
        <v>261</v>
      </c>
      <c r="F309" s="7"/>
    </row>
    <row r="310" spans="1:6" ht="29.25" customHeight="1">
      <c r="A310" s="92" t="s">
        <v>372</v>
      </c>
      <c r="B310" s="14" t="s">
        <v>186</v>
      </c>
      <c r="C310" s="14" t="s">
        <v>373</v>
      </c>
      <c r="D310" s="14"/>
      <c r="E310" s="14"/>
      <c r="F310" s="7">
        <f>F316+F328+F325</f>
        <v>3815.8999999999996</v>
      </c>
    </row>
    <row r="311" spans="1:6" ht="65.25" customHeight="1" hidden="1">
      <c r="A311" s="92" t="s">
        <v>234</v>
      </c>
      <c r="B311" s="14" t="s">
        <v>186</v>
      </c>
      <c r="C311" s="14" t="s">
        <v>373</v>
      </c>
      <c r="D311" s="14" t="s">
        <v>235</v>
      </c>
      <c r="E311" s="14" t="s">
        <v>1</v>
      </c>
      <c r="F311" s="7">
        <f>F312</f>
        <v>0</v>
      </c>
    </row>
    <row r="312" spans="1:6" ht="15" customHeight="1" hidden="1">
      <c r="A312" s="92" t="s">
        <v>238</v>
      </c>
      <c r="B312" s="14" t="s">
        <v>186</v>
      </c>
      <c r="C312" s="14" t="s">
        <v>374</v>
      </c>
      <c r="D312" s="14" t="s">
        <v>237</v>
      </c>
      <c r="E312" s="6">
        <v>200</v>
      </c>
      <c r="F312" s="7">
        <f>F313</f>
        <v>0</v>
      </c>
    </row>
    <row r="313" spans="1:6" ht="16.5" customHeight="1" hidden="1">
      <c r="A313" s="92" t="s">
        <v>241</v>
      </c>
      <c r="B313" s="14" t="s">
        <v>186</v>
      </c>
      <c r="C313" s="14" t="s">
        <v>374</v>
      </c>
      <c r="D313" s="14" t="s">
        <v>237</v>
      </c>
      <c r="E313" s="80" t="s">
        <v>242</v>
      </c>
      <c r="F313" s="7">
        <f>F314+F315</f>
        <v>0</v>
      </c>
    </row>
    <row r="314" spans="1:6" ht="16.5" customHeight="1" hidden="1">
      <c r="A314" s="92" t="s">
        <v>243</v>
      </c>
      <c r="B314" s="14" t="s">
        <v>186</v>
      </c>
      <c r="C314" s="14" t="s">
        <v>374</v>
      </c>
      <c r="D314" s="14" t="s">
        <v>237</v>
      </c>
      <c r="E314" s="80" t="s">
        <v>244</v>
      </c>
      <c r="F314" s="7"/>
    </row>
    <row r="315" spans="1:6" ht="17.25" customHeight="1" hidden="1">
      <c r="A315" s="92" t="s">
        <v>303</v>
      </c>
      <c r="B315" s="14" t="s">
        <v>186</v>
      </c>
      <c r="C315" s="14" t="s">
        <v>374</v>
      </c>
      <c r="D315" s="14" t="s">
        <v>246</v>
      </c>
      <c r="E315" s="80" t="s">
        <v>247</v>
      </c>
      <c r="F315" s="7"/>
    </row>
    <row r="316" spans="1:6" ht="33.75" customHeight="1">
      <c r="A316" s="92" t="s">
        <v>248</v>
      </c>
      <c r="B316" s="14" t="s">
        <v>186</v>
      </c>
      <c r="C316" s="14" t="s">
        <v>373</v>
      </c>
      <c r="D316" s="14" t="s">
        <v>240</v>
      </c>
      <c r="E316" s="14"/>
      <c r="F316" s="7">
        <f>1445-157.5+980.7</f>
        <v>2268.2</v>
      </c>
    </row>
    <row r="317" spans="1:6" ht="15.75" customHeight="1" hidden="1">
      <c r="A317" s="92" t="s">
        <v>238</v>
      </c>
      <c r="B317" s="14" t="s">
        <v>186</v>
      </c>
      <c r="C317" s="14" t="s">
        <v>373</v>
      </c>
      <c r="D317" s="14" t="s">
        <v>249</v>
      </c>
      <c r="E317" s="6">
        <v>200</v>
      </c>
      <c r="F317" s="7">
        <f>F318</f>
        <v>0</v>
      </c>
    </row>
    <row r="318" spans="1:6" ht="12.75" customHeight="1" hidden="1">
      <c r="A318" s="92" t="s">
        <v>254</v>
      </c>
      <c r="B318" s="14" t="s">
        <v>186</v>
      </c>
      <c r="C318" s="14" t="s">
        <v>373</v>
      </c>
      <c r="D318" s="14" t="s">
        <v>249</v>
      </c>
      <c r="E318" s="6">
        <v>220</v>
      </c>
      <c r="F318" s="7">
        <f>F320+F319+F321</f>
        <v>0</v>
      </c>
    </row>
    <row r="319" spans="1:6" ht="15" customHeight="1" hidden="1">
      <c r="A319" s="92" t="s">
        <v>269</v>
      </c>
      <c r="B319" s="14" t="s">
        <v>186</v>
      </c>
      <c r="C319" s="14" t="s">
        <v>373</v>
      </c>
      <c r="D319" s="14" t="s">
        <v>249</v>
      </c>
      <c r="E319" s="6">
        <v>222</v>
      </c>
      <c r="F319" s="7"/>
    </row>
    <row r="320" spans="1:6" ht="15" customHeight="1" hidden="1">
      <c r="A320" s="92" t="s">
        <v>313</v>
      </c>
      <c r="B320" s="14" t="s">
        <v>186</v>
      </c>
      <c r="C320" s="14" t="s">
        <v>373</v>
      </c>
      <c r="D320" s="14" t="s">
        <v>249</v>
      </c>
      <c r="E320" s="6">
        <v>225</v>
      </c>
      <c r="F320" s="7"/>
    </row>
    <row r="321" spans="1:6" ht="15" customHeight="1" hidden="1">
      <c r="A321" s="92" t="s">
        <v>260</v>
      </c>
      <c r="B321" s="14" t="s">
        <v>186</v>
      </c>
      <c r="C321" s="14" t="s">
        <v>373</v>
      </c>
      <c r="D321" s="14" t="s">
        <v>249</v>
      </c>
      <c r="E321" s="6">
        <v>226</v>
      </c>
      <c r="F321" s="7"/>
    </row>
    <row r="322" spans="1:6" ht="15" customHeight="1" hidden="1">
      <c r="A322" s="92" t="s">
        <v>262</v>
      </c>
      <c r="B322" s="14" t="s">
        <v>186</v>
      </c>
      <c r="C322" s="14" t="s">
        <v>373</v>
      </c>
      <c r="D322" s="14" t="s">
        <v>249</v>
      </c>
      <c r="E322" s="6">
        <v>300</v>
      </c>
      <c r="F322" s="7">
        <f>F323+F324</f>
        <v>0</v>
      </c>
    </row>
    <row r="323" spans="1:6" ht="15" customHeight="1" hidden="1">
      <c r="A323" s="92" t="s">
        <v>264</v>
      </c>
      <c r="B323" s="14" t="s">
        <v>186</v>
      </c>
      <c r="C323" s="14" t="s">
        <v>373</v>
      </c>
      <c r="D323" s="14" t="s">
        <v>249</v>
      </c>
      <c r="E323" s="6">
        <v>310</v>
      </c>
      <c r="F323" s="7"/>
    </row>
    <row r="324" spans="1:6" ht="15" customHeight="1" hidden="1">
      <c r="A324" s="103" t="s">
        <v>266</v>
      </c>
      <c r="B324" s="14" t="s">
        <v>186</v>
      </c>
      <c r="C324" s="14" t="s">
        <v>373</v>
      </c>
      <c r="D324" s="14" t="s">
        <v>249</v>
      </c>
      <c r="E324" s="6">
        <v>340</v>
      </c>
      <c r="F324" s="7"/>
    </row>
    <row r="325" spans="1:6" ht="30.75" customHeight="1">
      <c r="A325" s="92" t="s">
        <v>416</v>
      </c>
      <c r="B325" s="14" t="s">
        <v>186</v>
      </c>
      <c r="C325" s="14" t="s">
        <v>373</v>
      </c>
      <c r="D325" s="80" t="s">
        <v>412</v>
      </c>
      <c r="E325" s="80"/>
      <c r="F325" s="7">
        <f>1588.4-40.7</f>
        <v>1547.7</v>
      </c>
    </row>
    <row r="326" spans="1:6" ht="15" customHeight="1" hidden="1">
      <c r="A326" s="92" t="s">
        <v>417</v>
      </c>
      <c r="B326" s="14" t="s">
        <v>186</v>
      </c>
      <c r="C326" s="14" t="s">
        <v>373</v>
      </c>
      <c r="D326" s="80" t="s">
        <v>413</v>
      </c>
      <c r="E326" s="80" t="s">
        <v>240</v>
      </c>
      <c r="F326" s="7">
        <f>F327</f>
        <v>0</v>
      </c>
    </row>
    <row r="327" spans="1:6" ht="60" hidden="1">
      <c r="A327" s="92" t="s">
        <v>418</v>
      </c>
      <c r="B327" s="14" t="s">
        <v>186</v>
      </c>
      <c r="C327" s="14" t="s">
        <v>373</v>
      </c>
      <c r="D327" s="80" t="s">
        <v>414</v>
      </c>
      <c r="E327" s="80" t="s">
        <v>415</v>
      </c>
      <c r="F327" s="7"/>
    </row>
    <row r="328" spans="1:6" ht="15" hidden="1">
      <c r="A328" s="92" t="s">
        <v>278</v>
      </c>
      <c r="B328" s="14" t="s">
        <v>186</v>
      </c>
      <c r="C328" s="14" t="s">
        <v>373</v>
      </c>
      <c r="D328" s="80" t="s">
        <v>279</v>
      </c>
      <c r="E328" s="80"/>
      <c r="F328" s="7">
        <f>F329</f>
        <v>0</v>
      </c>
    </row>
    <row r="329" spans="1:6" ht="15" hidden="1">
      <c r="A329" s="92" t="s">
        <v>375</v>
      </c>
      <c r="B329" s="14" t="s">
        <v>186</v>
      </c>
      <c r="C329" s="14" t="s">
        <v>373</v>
      </c>
      <c r="D329" s="80" t="s">
        <v>285</v>
      </c>
      <c r="E329" s="80" t="s">
        <v>240</v>
      </c>
      <c r="F329" s="7">
        <f>F330</f>
        <v>0</v>
      </c>
    </row>
    <row r="330" spans="1:6" ht="15" customHeight="1" hidden="1">
      <c r="A330" s="92" t="s">
        <v>238</v>
      </c>
      <c r="B330" s="14" t="s">
        <v>186</v>
      </c>
      <c r="C330" s="14" t="s">
        <v>373</v>
      </c>
      <c r="D330" s="80" t="s">
        <v>285</v>
      </c>
      <c r="E330" s="80" t="s">
        <v>250</v>
      </c>
      <c r="F330" s="7"/>
    </row>
    <row r="331" spans="1:6" ht="15" customHeight="1" hidden="1">
      <c r="A331" s="92" t="s">
        <v>336</v>
      </c>
      <c r="B331" s="14" t="s">
        <v>186</v>
      </c>
      <c r="C331" s="14" t="s">
        <v>337</v>
      </c>
      <c r="D331" s="14"/>
      <c r="E331" s="14"/>
      <c r="F331" s="7">
        <f>F332</f>
        <v>0</v>
      </c>
    </row>
    <row r="332" spans="1:6" ht="30.75" customHeight="1" hidden="1">
      <c r="A332" s="92" t="s">
        <v>248</v>
      </c>
      <c r="B332" s="14" t="s">
        <v>186</v>
      </c>
      <c r="C332" s="14" t="s">
        <v>337</v>
      </c>
      <c r="D332" s="14" t="s">
        <v>240</v>
      </c>
      <c r="E332" s="14"/>
      <c r="F332" s="7"/>
    </row>
    <row r="333" spans="1:6" ht="15" customHeight="1">
      <c r="A333" s="92" t="s">
        <v>318</v>
      </c>
      <c r="B333" s="14" t="s">
        <v>186</v>
      </c>
      <c r="C333" s="14" t="s">
        <v>338</v>
      </c>
      <c r="D333" s="80"/>
      <c r="E333" s="80"/>
      <c r="F333" s="7">
        <f>F334+F348</f>
        <v>4877.78947368421</v>
      </c>
    </row>
    <row r="334" spans="1:6" ht="30" customHeight="1">
      <c r="A334" s="92" t="s">
        <v>339</v>
      </c>
      <c r="B334" s="14" t="s">
        <v>186</v>
      </c>
      <c r="C334" s="14" t="s">
        <v>340</v>
      </c>
      <c r="D334" s="80"/>
      <c r="E334" s="80"/>
      <c r="F334" s="7">
        <f>F335</f>
        <v>4877.78947368421</v>
      </c>
    </row>
    <row r="335" spans="1:6" ht="36" customHeight="1">
      <c r="A335" s="11" t="s">
        <v>248</v>
      </c>
      <c r="B335" s="14" t="s">
        <v>186</v>
      </c>
      <c r="C335" s="14" t="s">
        <v>340</v>
      </c>
      <c r="D335" s="80" t="s">
        <v>240</v>
      </c>
      <c r="E335" s="80"/>
      <c r="F335" s="7">
        <f>4633.9/0.95</f>
        <v>4877.78947368421</v>
      </c>
    </row>
    <row r="336" spans="1:6" ht="31.5" customHeight="1" hidden="1">
      <c r="A336" s="11" t="s">
        <v>248</v>
      </c>
      <c r="B336" s="14" t="s">
        <v>186</v>
      </c>
      <c r="C336" s="14" t="s">
        <v>340</v>
      </c>
      <c r="D336" s="80" t="s">
        <v>249</v>
      </c>
      <c r="E336" s="80" t="s">
        <v>240</v>
      </c>
      <c r="F336" s="7">
        <f>F337</f>
        <v>0</v>
      </c>
    </row>
    <row r="337" spans="1:6" ht="15" customHeight="1" hidden="1">
      <c r="A337" s="92" t="s">
        <v>264</v>
      </c>
      <c r="B337" s="14" t="s">
        <v>186</v>
      </c>
      <c r="C337" s="14" t="s">
        <v>340</v>
      </c>
      <c r="D337" s="80" t="s">
        <v>249</v>
      </c>
      <c r="E337" s="80" t="s">
        <v>265</v>
      </c>
      <c r="F337" s="7"/>
    </row>
    <row r="338" spans="1:6" ht="15" customHeight="1" hidden="1">
      <c r="A338" s="93" t="s">
        <v>187</v>
      </c>
      <c r="B338" s="94" t="s">
        <v>188</v>
      </c>
      <c r="C338" s="94" t="s">
        <v>225</v>
      </c>
      <c r="D338" s="94"/>
      <c r="E338" s="94" t="s">
        <v>1</v>
      </c>
      <c r="F338" s="9">
        <f>F339</f>
        <v>0</v>
      </c>
    </row>
    <row r="339" spans="1:6" ht="26.25" customHeight="1" hidden="1">
      <c r="A339" s="93" t="s">
        <v>189</v>
      </c>
      <c r="B339" s="94" t="s">
        <v>190</v>
      </c>
      <c r="C339" s="94" t="s">
        <v>225</v>
      </c>
      <c r="D339" s="94"/>
      <c r="E339" s="94" t="s">
        <v>1</v>
      </c>
      <c r="F339" s="9">
        <f>F340</f>
        <v>0</v>
      </c>
    </row>
    <row r="340" spans="1:6" ht="15" customHeight="1" hidden="1">
      <c r="A340" s="92" t="s">
        <v>226</v>
      </c>
      <c r="B340" s="14" t="s">
        <v>190</v>
      </c>
      <c r="C340" s="14" t="s">
        <v>227</v>
      </c>
      <c r="D340" s="14"/>
      <c r="E340" s="14"/>
      <c r="F340" s="7">
        <f>F341</f>
        <v>0</v>
      </c>
    </row>
    <row r="341" spans="1:6" ht="27" customHeight="1" hidden="1">
      <c r="A341" s="92" t="s">
        <v>228</v>
      </c>
      <c r="B341" s="14" t="s">
        <v>190</v>
      </c>
      <c r="C341" s="14" t="s">
        <v>229</v>
      </c>
      <c r="D341" s="14"/>
      <c r="E341" s="14" t="s">
        <v>1</v>
      </c>
      <c r="F341" s="7">
        <f>F342</f>
        <v>0</v>
      </c>
    </row>
    <row r="342" spans="1:6" ht="30.75" customHeight="1" hidden="1">
      <c r="A342" s="92" t="s">
        <v>230</v>
      </c>
      <c r="B342" s="14" t="s">
        <v>190</v>
      </c>
      <c r="C342" s="14" t="s">
        <v>231</v>
      </c>
      <c r="D342" s="14"/>
      <c r="E342" s="14" t="s">
        <v>1</v>
      </c>
      <c r="F342" s="7">
        <f>F343+F345</f>
        <v>0</v>
      </c>
    </row>
    <row r="343" spans="1:6" ht="15" customHeight="1" hidden="1">
      <c r="A343" s="92" t="s">
        <v>334</v>
      </c>
      <c r="B343" s="14" t="s">
        <v>190</v>
      </c>
      <c r="C343" s="14" t="s">
        <v>335</v>
      </c>
      <c r="D343" s="14"/>
      <c r="E343" s="14" t="s">
        <v>1</v>
      </c>
      <c r="F343" s="7">
        <f>F344</f>
        <v>0</v>
      </c>
    </row>
    <row r="344" spans="1:6" ht="29.25" customHeight="1" hidden="1">
      <c r="A344" s="92" t="s">
        <v>248</v>
      </c>
      <c r="B344" s="14" t="s">
        <v>190</v>
      </c>
      <c r="C344" s="14" t="s">
        <v>335</v>
      </c>
      <c r="D344" s="14" t="s">
        <v>240</v>
      </c>
      <c r="E344" s="14" t="s">
        <v>1</v>
      </c>
      <c r="F344" s="7"/>
    </row>
    <row r="345" spans="1:6" ht="15" customHeight="1" hidden="1">
      <c r="A345" s="92"/>
      <c r="B345" s="14"/>
      <c r="C345" s="14"/>
      <c r="D345" s="80"/>
      <c r="E345" s="80"/>
      <c r="F345" s="7"/>
    </row>
    <row r="346" spans="1:6" ht="15" customHeight="1" hidden="1">
      <c r="A346" s="92"/>
      <c r="B346" s="14"/>
      <c r="C346" s="14"/>
      <c r="D346" s="80"/>
      <c r="E346" s="80"/>
      <c r="F346" s="7"/>
    </row>
    <row r="347" spans="1:6" ht="15" customHeight="1" hidden="1">
      <c r="A347" s="92"/>
      <c r="B347" s="14"/>
      <c r="C347" s="14"/>
      <c r="D347" s="80"/>
      <c r="E347" s="80"/>
      <c r="F347" s="7"/>
    </row>
    <row r="348" spans="1:6" ht="30" hidden="1">
      <c r="A348" s="92" t="s">
        <v>500</v>
      </c>
      <c r="B348" s="14" t="s">
        <v>186</v>
      </c>
      <c r="C348" s="14" t="s">
        <v>499</v>
      </c>
      <c r="D348" s="80"/>
      <c r="E348" s="80"/>
      <c r="F348" s="7">
        <f>F349</f>
        <v>0</v>
      </c>
    </row>
    <row r="349" spans="1:6" ht="30" hidden="1">
      <c r="A349" s="11" t="s">
        <v>248</v>
      </c>
      <c r="B349" s="14" t="s">
        <v>186</v>
      </c>
      <c r="C349" s="14" t="s">
        <v>499</v>
      </c>
      <c r="D349" s="80" t="s">
        <v>240</v>
      </c>
      <c r="E349" s="80"/>
      <c r="F349" s="7"/>
    </row>
    <row r="350" spans="1:6" ht="15" customHeight="1">
      <c r="A350" s="93" t="s">
        <v>191</v>
      </c>
      <c r="B350" s="94" t="s">
        <v>192</v>
      </c>
      <c r="C350" s="94" t="s">
        <v>225</v>
      </c>
      <c r="D350" s="94"/>
      <c r="E350" s="94" t="s">
        <v>1</v>
      </c>
      <c r="F350" s="9">
        <f>F351</f>
        <v>117.4</v>
      </c>
    </row>
    <row r="351" spans="1:6" ht="26.25" customHeight="1">
      <c r="A351" s="93" t="s">
        <v>193</v>
      </c>
      <c r="B351" s="94" t="s">
        <v>194</v>
      </c>
      <c r="C351" s="94" t="s">
        <v>225</v>
      </c>
      <c r="D351" s="94"/>
      <c r="E351" s="94" t="s">
        <v>1</v>
      </c>
      <c r="F351" s="9">
        <f>F352</f>
        <v>117.4</v>
      </c>
    </row>
    <row r="352" spans="1:6" ht="15" customHeight="1">
      <c r="A352" s="92" t="s">
        <v>226</v>
      </c>
      <c r="B352" s="14" t="s">
        <v>194</v>
      </c>
      <c r="C352" s="14" t="s">
        <v>227</v>
      </c>
      <c r="D352" s="14"/>
      <c r="E352" s="14"/>
      <c r="F352" s="7">
        <f>F353</f>
        <v>117.4</v>
      </c>
    </row>
    <row r="353" spans="1:6" ht="27" customHeight="1">
      <c r="A353" s="92" t="s">
        <v>228</v>
      </c>
      <c r="B353" s="14" t="s">
        <v>194</v>
      </c>
      <c r="C353" s="14" t="s">
        <v>229</v>
      </c>
      <c r="D353" s="14"/>
      <c r="E353" s="14" t="s">
        <v>1</v>
      </c>
      <c r="F353" s="7">
        <f>F354</f>
        <v>117.4</v>
      </c>
    </row>
    <row r="354" spans="1:6" ht="26.25" customHeight="1">
      <c r="A354" s="92" t="s">
        <v>230</v>
      </c>
      <c r="B354" s="14" t="s">
        <v>194</v>
      </c>
      <c r="C354" s="14" t="s">
        <v>231</v>
      </c>
      <c r="D354" s="14"/>
      <c r="E354" s="14" t="s">
        <v>1</v>
      </c>
      <c r="F354" s="7">
        <f>F355+F357</f>
        <v>117.4</v>
      </c>
    </row>
    <row r="355" spans="1:6" ht="15" customHeight="1">
      <c r="A355" s="92" t="s">
        <v>232</v>
      </c>
      <c r="B355" s="14" t="s">
        <v>194</v>
      </c>
      <c r="C355" s="14" t="s">
        <v>233</v>
      </c>
      <c r="D355" s="14"/>
      <c r="E355" s="14" t="s">
        <v>1</v>
      </c>
      <c r="F355" s="7">
        <f>F356</f>
        <v>87.4</v>
      </c>
    </row>
    <row r="356" spans="1:6" ht="29.25" customHeight="1">
      <c r="A356" s="92" t="s">
        <v>248</v>
      </c>
      <c r="B356" s="14" t="s">
        <v>194</v>
      </c>
      <c r="C356" s="14" t="s">
        <v>233</v>
      </c>
      <c r="D356" s="14" t="s">
        <v>240</v>
      </c>
      <c r="E356" s="14" t="s">
        <v>1</v>
      </c>
      <c r="F356" s="7">
        <v>87.4</v>
      </c>
    </row>
    <row r="357" spans="1:6" ht="29.25" customHeight="1">
      <c r="A357" s="92" t="s">
        <v>376</v>
      </c>
      <c r="B357" s="14" t="s">
        <v>194</v>
      </c>
      <c r="C357" s="14" t="s">
        <v>377</v>
      </c>
      <c r="D357" s="14"/>
      <c r="E357" s="14" t="s">
        <v>1</v>
      </c>
      <c r="F357" s="7">
        <f>F358</f>
        <v>30</v>
      </c>
    </row>
    <row r="358" spans="1:6" ht="25.5" customHeight="1">
      <c r="A358" s="92" t="s">
        <v>248</v>
      </c>
      <c r="B358" s="14" t="s">
        <v>194</v>
      </c>
      <c r="C358" s="14" t="s">
        <v>377</v>
      </c>
      <c r="D358" s="14" t="s">
        <v>240</v>
      </c>
      <c r="E358" s="14"/>
      <c r="F358" s="7">
        <v>30</v>
      </c>
    </row>
    <row r="359" spans="1:6" ht="20.25" customHeight="1">
      <c r="A359" s="93" t="s">
        <v>195</v>
      </c>
      <c r="B359" s="94" t="s">
        <v>196</v>
      </c>
      <c r="C359" s="94" t="s">
        <v>225</v>
      </c>
      <c r="D359" s="94"/>
      <c r="E359" s="94" t="s">
        <v>1</v>
      </c>
      <c r="F359" s="9">
        <f>F360</f>
        <v>12070</v>
      </c>
    </row>
    <row r="360" spans="1:6" ht="18.75" customHeight="1">
      <c r="A360" s="93" t="s">
        <v>197</v>
      </c>
      <c r="B360" s="94" t="s">
        <v>198</v>
      </c>
      <c r="C360" s="94" t="s">
        <v>225</v>
      </c>
      <c r="D360" s="94"/>
      <c r="E360" s="94" t="s">
        <v>1</v>
      </c>
      <c r="F360" s="9">
        <f>F365+F385+F361</f>
        <v>12070</v>
      </c>
    </row>
    <row r="361" spans="1:6" ht="18.75" customHeight="1" hidden="1">
      <c r="A361" s="92" t="s">
        <v>351</v>
      </c>
      <c r="B361" s="14" t="s">
        <v>198</v>
      </c>
      <c r="C361" s="14" t="s">
        <v>305</v>
      </c>
      <c r="D361" s="14"/>
      <c r="E361" s="14"/>
      <c r="F361" s="7">
        <f>F362</f>
        <v>0</v>
      </c>
    </row>
    <row r="362" spans="1:6" ht="18.75" customHeight="1" hidden="1">
      <c r="A362" s="92" t="s">
        <v>523</v>
      </c>
      <c r="B362" s="14" t="s">
        <v>198</v>
      </c>
      <c r="C362" s="14" t="s">
        <v>522</v>
      </c>
      <c r="D362" s="14"/>
      <c r="E362" s="14"/>
      <c r="F362" s="7">
        <f>F363</f>
        <v>0</v>
      </c>
    </row>
    <row r="363" spans="1:6" ht="18.75" customHeight="1" hidden="1">
      <c r="A363" s="92" t="s">
        <v>524</v>
      </c>
      <c r="B363" s="14" t="s">
        <v>198</v>
      </c>
      <c r="C363" s="14" t="s">
        <v>525</v>
      </c>
      <c r="D363" s="14"/>
      <c r="E363" s="14"/>
      <c r="F363" s="7">
        <f>F364</f>
        <v>0</v>
      </c>
    </row>
    <row r="364" spans="1:6" ht="30" hidden="1">
      <c r="A364" s="92" t="s">
        <v>248</v>
      </c>
      <c r="B364" s="14" t="s">
        <v>198</v>
      </c>
      <c r="C364" s="14" t="s">
        <v>525</v>
      </c>
      <c r="D364" s="14" t="s">
        <v>240</v>
      </c>
      <c r="E364" s="14"/>
      <c r="F364" s="7"/>
    </row>
    <row r="365" spans="1:6" ht="27.75" customHeight="1">
      <c r="A365" s="92" t="s">
        <v>226</v>
      </c>
      <c r="B365" s="14" t="s">
        <v>198</v>
      </c>
      <c r="C365" s="14" t="s">
        <v>229</v>
      </c>
      <c r="D365" s="14"/>
      <c r="E365" s="14"/>
      <c r="F365" s="7">
        <f>F366</f>
        <v>12070</v>
      </c>
    </row>
    <row r="366" spans="1:6" ht="34.5" customHeight="1">
      <c r="A366" s="92" t="s">
        <v>228</v>
      </c>
      <c r="B366" s="14" t="s">
        <v>198</v>
      </c>
      <c r="C366" s="14" t="s">
        <v>231</v>
      </c>
      <c r="D366" s="14"/>
      <c r="E366" s="14" t="s">
        <v>1</v>
      </c>
      <c r="F366" s="7">
        <f>F367</f>
        <v>12070</v>
      </c>
    </row>
    <row r="367" spans="1:6" ht="32.25" customHeight="1">
      <c r="A367" s="92" t="s">
        <v>376</v>
      </c>
      <c r="B367" s="14" t="s">
        <v>198</v>
      </c>
      <c r="C367" s="14" t="s">
        <v>377</v>
      </c>
      <c r="D367" s="14"/>
      <c r="E367" s="14" t="s">
        <v>1</v>
      </c>
      <c r="F367" s="7">
        <f>F368+F373+F383</f>
        <v>12070</v>
      </c>
    </row>
    <row r="368" spans="1:6" ht="59.25" customHeight="1">
      <c r="A368" s="92" t="s">
        <v>234</v>
      </c>
      <c r="B368" s="14" t="s">
        <v>198</v>
      </c>
      <c r="C368" s="14" t="s">
        <v>377</v>
      </c>
      <c r="D368" s="14" t="s">
        <v>235</v>
      </c>
      <c r="E368" s="14" t="s">
        <v>1</v>
      </c>
      <c r="F368" s="7">
        <v>10791.2</v>
      </c>
    </row>
    <row r="369" spans="1:6" ht="15.75" customHeight="1" hidden="1">
      <c r="A369" s="96" t="s">
        <v>238</v>
      </c>
      <c r="B369" s="14" t="s">
        <v>198</v>
      </c>
      <c r="C369" s="14" t="s">
        <v>377</v>
      </c>
      <c r="D369" s="14" t="s">
        <v>378</v>
      </c>
      <c r="E369" s="14" t="s">
        <v>240</v>
      </c>
      <c r="F369" s="7">
        <f>F370</f>
        <v>0</v>
      </c>
    </row>
    <row r="370" spans="1:6" ht="15" customHeight="1" hidden="1">
      <c r="A370" s="92" t="s">
        <v>241</v>
      </c>
      <c r="B370" s="14" t="s">
        <v>198</v>
      </c>
      <c r="C370" s="14" t="s">
        <v>377</v>
      </c>
      <c r="D370" s="14" t="s">
        <v>378</v>
      </c>
      <c r="E370" s="6">
        <v>210</v>
      </c>
      <c r="F370" s="7">
        <f>F371+F372</f>
        <v>0</v>
      </c>
    </row>
    <row r="371" spans="1:6" ht="15" customHeight="1" hidden="1">
      <c r="A371" s="92" t="s">
        <v>243</v>
      </c>
      <c r="B371" s="14" t="s">
        <v>198</v>
      </c>
      <c r="C371" s="14" t="s">
        <v>377</v>
      </c>
      <c r="D371" s="14" t="s">
        <v>378</v>
      </c>
      <c r="E371" s="6">
        <v>211</v>
      </c>
      <c r="F371" s="7"/>
    </row>
    <row r="372" spans="1:6" ht="14.25" customHeight="1" hidden="1">
      <c r="A372" s="92" t="s">
        <v>379</v>
      </c>
      <c r="B372" s="14" t="s">
        <v>198</v>
      </c>
      <c r="C372" s="14" t="s">
        <v>377</v>
      </c>
      <c r="D372" s="14" t="s">
        <v>380</v>
      </c>
      <c r="E372" s="6">
        <v>213</v>
      </c>
      <c r="F372" s="7"/>
    </row>
    <row r="373" spans="1:6" ht="29.25" customHeight="1">
      <c r="A373" s="92" t="s">
        <v>248</v>
      </c>
      <c r="B373" s="14" t="s">
        <v>198</v>
      </c>
      <c r="C373" s="14" t="s">
        <v>377</v>
      </c>
      <c r="D373" s="14" t="s">
        <v>240</v>
      </c>
      <c r="E373" s="14" t="s">
        <v>1</v>
      </c>
      <c r="F373" s="7">
        <f>972.1+306.7</f>
        <v>1278.8</v>
      </c>
    </row>
    <row r="374" spans="1:6" ht="14.25" customHeight="1" hidden="1">
      <c r="A374" s="92" t="s">
        <v>238</v>
      </c>
      <c r="B374" s="14" t="s">
        <v>198</v>
      </c>
      <c r="C374" s="14" t="s">
        <v>377</v>
      </c>
      <c r="D374" s="14" t="s">
        <v>249</v>
      </c>
      <c r="E374" s="6">
        <v>200</v>
      </c>
      <c r="F374" s="7">
        <v>972.1</v>
      </c>
    </row>
    <row r="375" spans="1:6" ht="14.25" customHeight="1" hidden="1">
      <c r="A375" s="92" t="s">
        <v>254</v>
      </c>
      <c r="B375" s="14" t="s">
        <v>198</v>
      </c>
      <c r="C375" s="14" t="s">
        <v>377</v>
      </c>
      <c r="D375" s="14" t="s">
        <v>381</v>
      </c>
      <c r="E375" s="6">
        <v>220</v>
      </c>
      <c r="F375" s="7">
        <v>306.7</v>
      </c>
    </row>
    <row r="376" spans="1:6" ht="15" hidden="1">
      <c r="A376" s="92" t="s">
        <v>258</v>
      </c>
      <c r="B376" s="14" t="s">
        <v>198</v>
      </c>
      <c r="C376" s="14" t="s">
        <v>377</v>
      </c>
      <c r="D376" s="14" t="s">
        <v>249</v>
      </c>
      <c r="E376" s="6">
        <v>223</v>
      </c>
      <c r="F376" s="7"/>
    </row>
    <row r="377" spans="1:6" ht="15" hidden="1">
      <c r="A377" s="92"/>
      <c r="B377" s="14" t="s">
        <v>198</v>
      </c>
      <c r="C377" s="14" t="s">
        <v>377</v>
      </c>
      <c r="D377" s="14" t="s">
        <v>249</v>
      </c>
      <c r="E377" s="6">
        <v>225</v>
      </c>
      <c r="F377" s="7"/>
    </row>
    <row r="378" spans="1:6" ht="15" hidden="1">
      <c r="A378" s="92" t="s">
        <v>260</v>
      </c>
      <c r="B378" s="14" t="s">
        <v>198</v>
      </c>
      <c r="C378" s="14" t="s">
        <v>377</v>
      </c>
      <c r="D378" s="14" t="s">
        <v>249</v>
      </c>
      <c r="E378" s="6">
        <v>226</v>
      </c>
      <c r="F378" s="7"/>
    </row>
    <row r="379" spans="1:6" ht="15" hidden="1">
      <c r="A379" s="92" t="s">
        <v>284</v>
      </c>
      <c r="B379" s="14" t="s">
        <v>198</v>
      </c>
      <c r="C379" s="14" t="s">
        <v>377</v>
      </c>
      <c r="D379" s="14" t="s">
        <v>249</v>
      </c>
      <c r="E379" s="6">
        <v>290</v>
      </c>
      <c r="F379" s="7"/>
    </row>
    <row r="380" spans="1:6" ht="14.25" customHeight="1" hidden="1">
      <c r="A380" s="92" t="s">
        <v>262</v>
      </c>
      <c r="B380" s="14" t="s">
        <v>198</v>
      </c>
      <c r="C380" s="14" t="s">
        <v>377</v>
      </c>
      <c r="D380" s="14" t="s">
        <v>381</v>
      </c>
      <c r="E380" s="14" t="s">
        <v>263</v>
      </c>
      <c r="F380" s="7">
        <f>F381+F382</f>
        <v>0</v>
      </c>
    </row>
    <row r="381" spans="1:6" ht="15" hidden="1">
      <c r="A381" s="92" t="s">
        <v>264</v>
      </c>
      <c r="B381" s="14" t="s">
        <v>198</v>
      </c>
      <c r="C381" s="14" t="s">
        <v>377</v>
      </c>
      <c r="D381" s="14" t="s">
        <v>249</v>
      </c>
      <c r="E381" s="14" t="s">
        <v>265</v>
      </c>
      <c r="F381" s="7"/>
    </row>
    <row r="382" spans="1:6" ht="15" hidden="1">
      <c r="A382" s="103" t="s">
        <v>266</v>
      </c>
      <c r="B382" s="14" t="s">
        <v>198</v>
      </c>
      <c r="C382" s="14" t="s">
        <v>377</v>
      </c>
      <c r="D382" s="14" t="s">
        <v>381</v>
      </c>
      <c r="E382" s="14" t="s">
        <v>267</v>
      </c>
      <c r="F382" s="7"/>
    </row>
    <row r="383" spans="1:6" ht="15" hidden="1">
      <c r="A383" s="92" t="s">
        <v>278</v>
      </c>
      <c r="B383" s="14" t="s">
        <v>198</v>
      </c>
      <c r="C383" s="14" t="s">
        <v>377</v>
      </c>
      <c r="D383" s="14" t="s">
        <v>279</v>
      </c>
      <c r="E383" s="14"/>
      <c r="F383" s="7">
        <f>F384</f>
        <v>0</v>
      </c>
    </row>
    <row r="384" spans="1:6" ht="15" hidden="1">
      <c r="A384" s="92" t="s">
        <v>375</v>
      </c>
      <c r="B384" s="14" t="s">
        <v>198</v>
      </c>
      <c r="C384" s="14" t="s">
        <v>377</v>
      </c>
      <c r="D384" s="14" t="s">
        <v>285</v>
      </c>
      <c r="E384" s="14" t="s">
        <v>250</v>
      </c>
      <c r="F384" s="7"/>
    </row>
    <row r="385" spans="1:6" ht="30" hidden="1">
      <c r="A385" s="92" t="s">
        <v>318</v>
      </c>
      <c r="B385" s="14" t="s">
        <v>198</v>
      </c>
      <c r="C385" s="14" t="s">
        <v>338</v>
      </c>
      <c r="D385" s="80"/>
      <c r="E385" s="80"/>
      <c r="F385" s="7">
        <f>F386</f>
        <v>0</v>
      </c>
    </row>
    <row r="386" spans="1:6" ht="30" hidden="1">
      <c r="A386" s="92" t="s">
        <v>339</v>
      </c>
      <c r="B386" s="14" t="s">
        <v>198</v>
      </c>
      <c r="C386" s="14" t="s">
        <v>340</v>
      </c>
      <c r="D386" s="80"/>
      <c r="E386" s="80"/>
      <c r="F386" s="7">
        <f>F387</f>
        <v>0</v>
      </c>
    </row>
    <row r="387" spans="1:6" ht="30" hidden="1">
      <c r="A387" s="11" t="s">
        <v>248</v>
      </c>
      <c r="B387" s="14" t="s">
        <v>198</v>
      </c>
      <c r="C387" s="14" t="s">
        <v>340</v>
      </c>
      <c r="D387" s="80" t="s">
        <v>240</v>
      </c>
      <c r="E387" s="80"/>
      <c r="F387" s="7">
        <f>F388</f>
        <v>0</v>
      </c>
    </row>
    <row r="388" spans="1:6" ht="30" hidden="1">
      <c r="A388" s="11" t="s">
        <v>248</v>
      </c>
      <c r="B388" s="14" t="s">
        <v>198</v>
      </c>
      <c r="C388" s="14" t="s">
        <v>340</v>
      </c>
      <c r="D388" s="80" t="s">
        <v>249</v>
      </c>
      <c r="E388" s="80" t="s">
        <v>240</v>
      </c>
      <c r="F388" s="7">
        <f>F389</f>
        <v>0</v>
      </c>
    </row>
    <row r="389" spans="1:6" ht="15" hidden="1">
      <c r="A389" s="92" t="s">
        <v>264</v>
      </c>
      <c r="B389" s="14" t="s">
        <v>198</v>
      </c>
      <c r="C389" s="14" t="s">
        <v>340</v>
      </c>
      <c r="D389" s="80" t="s">
        <v>249</v>
      </c>
      <c r="E389" s="80" t="s">
        <v>265</v>
      </c>
      <c r="F389" s="7"/>
    </row>
    <row r="390" spans="1:6" ht="15.75" hidden="1">
      <c r="A390" s="5" t="s">
        <v>199</v>
      </c>
      <c r="B390" s="94" t="s">
        <v>200</v>
      </c>
      <c r="C390" s="94" t="s">
        <v>225</v>
      </c>
      <c r="D390" s="94"/>
      <c r="E390" s="94"/>
      <c r="F390" s="9">
        <f aca="true" t="shared" si="7" ref="F390:F396">F391</f>
        <v>0</v>
      </c>
    </row>
    <row r="391" spans="1:6" ht="15.75" hidden="1">
      <c r="A391" s="5" t="s">
        <v>201</v>
      </c>
      <c r="B391" s="94" t="s">
        <v>202</v>
      </c>
      <c r="C391" s="94" t="s">
        <v>225</v>
      </c>
      <c r="D391" s="94"/>
      <c r="E391" s="94"/>
      <c r="F391" s="9">
        <f t="shared" si="7"/>
        <v>0</v>
      </c>
    </row>
    <row r="392" spans="1:6" ht="30" hidden="1">
      <c r="A392" s="11" t="s">
        <v>318</v>
      </c>
      <c r="B392" s="14" t="s">
        <v>202</v>
      </c>
      <c r="C392" s="14" t="s">
        <v>227</v>
      </c>
      <c r="D392" s="94"/>
      <c r="E392" s="14" t="s">
        <v>1</v>
      </c>
      <c r="F392" s="7">
        <f t="shared" si="7"/>
        <v>0</v>
      </c>
    </row>
    <row r="393" spans="1:6" ht="30" hidden="1">
      <c r="A393" s="11" t="s">
        <v>228</v>
      </c>
      <c r="B393" s="14" t="s">
        <v>202</v>
      </c>
      <c r="C393" s="14" t="s">
        <v>229</v>
      </c>
      <c r="D393" s="98"/>
      <c r="E393" s="14" t="s">
        <v>1</v>
      </c>
      <c r="F393" s="7">
        <f t="shared" si="7"/>
        <v>0</v>
      </c>
    </row>
    <row r="394" spans="1:6" ht="30" hidden="1">
      <c r="A394" s="11" t="s">
        <v>230</v>
      </c>
      <c r="B394" s="14" t="s">
        <v>202</v>
      </c>
      <c r="C394" s="14" t="s">
        <v>231</v>
      </c>
      <c r="D394" s="98"/>
      <c r="E394" s="14"/>
      <c r="F394" s="7">
        <f t="shared" si="7"/>
        <v>0</v>
      </c>
    </row>
    <row r="395" spans="1:6" ht="15" hidden="1">
      <c r="A395" s="11" t="s">
        <v>382</v>
      </c>
      <c r="B395" s="14" t="s">
        <v>202</v>
      </c>
      <c r="C395" s="14" t="s">
        <v>383</v>
      </c>
      <c r="D395" s="14"/>
      <c r="E395" s="14" t="s">
        <v>1</v>
      </c>
      <c r="F395" s="7">
        <f t="shared" si="7"/>
        <v>0</v>
      </c>
    </row>
    <row r="396" spans="1:6" ht="15" hidden="1">
      <c r="A396" s="92" t="s">
        <v>278</v>
      </c>
      <c r="B396" s="14" t="s">
        <v>202</v>
      </c>
      <c r="C396" s="14" t="s">
        <v>383</v>
      </c>
      <c r="D396" s="14" t="s">
        <v>279</v>
      </c>
      <c r="E396" s="14" t="s">
        <v>1</v>
      </c>
      <c r="F396" s="7">
        <f t="shared" si="7"/>
        <v>0</v>
      </c>
    </row>
    <row r="397" spans="1:6" ht="15" hidden="1">
      <c r="A397" s="92"/>
      <c r="B397" s="14" t="s">
        <v>202</v>
      </c>
      <c r="C397" s="14" t="s">
        <v>383</v>
      </c>
      <c r="D397" s="14" t="s">
        <v>281</v>
      </c>
      <c r="E397" s="6"/>
      <c r="F397" s="7"/>
    </row>
    <row r="398" spans="1:6" ht="15.75">
      <c r="A398" s="5" t="s">
        <v>203</v>
      </c>
      <c r="B398" s="94" t="s">
        <v>204</v>
      </c>
      <c r="C398" s="94" t="s">
        <v>225</v>
      </c>
      <c r="D398" s="94"/>
      <c r="E398" s="94"/>
      <c r="F398" s="9">
        <f>F399</f>
        <v>125.2</v>
      </c>
    </row>
    <row r="399" spans="1:6" ht="17.25" customHeight="1">
      <c r="A399" s="164" t="s">
        <v>205</v>
      </c>
      <c r="B399" s="94" t="s">
        <v>206</v>
      </c>
      <c r="C399" s="94" t="s">
        <v>225</v>
      </c>
      <c r="D399" s="94"/>
      <c r="E399" s="94"/>
      <c r="F399" s="9">
        <f>F400</f>
        <v>125.2</v>
      </c>
    </row>
    <row r="400" spans="1:6" ht="28.5" customHeight="1">
      <c r="A400" s="11" t="s">
        <v>384</v>
      </c>
      <c r="B400" s="14" t="s">
        <v>206</v>
      </c>
      <c r="C400" s="14" t="s">
        <v>385</v>
      </c>
      <c r="D400" s="14"/>
      <c r="E400" s="14"/>
      <c r="F400" s="7">
        <f>F401</f>
        <v>125.2</v>
      </c>
    </row>
    <row r="401" spans="1:6" ht="30.75" customHeight="1">
      <c r="A401" s="11" t="s">
        <v>308</v>
      </c>
      <c r="B401" s="14" t="s">
        <v>206</v>
      </c>
      <c r="C401" s="14" t="s">
        <v>386</v>
      </c>
      <c r="D401" s="14"/>
      <c r="E401" s="14"/>
      <c r="F401" s="7">
        <f>F402</f>
        <v>125.2</v>
      </c>
    </row>
    <row r="402" spans="1:6" ht="15">
      <c r="A402" s="11" t="s">
        <v>387</v>
      </c>
      <c r="B402" s="14" t="s">
        <v>206</v>
      </c>
      <c r="C402" s="14" t="s">
        <v>388</v>
      </c>
      <c r="D402" s="14"/>
      <c r="E402" s="14"/>
      <c r="F402" s="7">
        <f>F403</f>
        <v>125.2</v>
      </c>
    </row>
    <row r="403" spans="1:6" ht="30">
      <c r="A403" s="92" t="s">
        <v>248</v>
      </c>
      <c r="B403" s="14" t="s">
        <v>206</v>
      </c>
      <c r="C403" s="14" t="s">
        <v>388</v>
      </c>
      <c r="D403" s="14" t="s">
        <v>240</v>
      </c>
      <c r="E403" s="14" t="s">
        <v>261</v>
      </c>
      <c r="F403" s="7">
        <f>84.5+40.7</f>
        <v>125.2</v>
      </c>
    </row>
    <row r="404" spans="1:6" ht="15.75">
      <c r="A404" s="5" t="s">
        <v>207</v>
      </c>
      <c r="B404" s="94" t="s">
        <v>208</v>
      </c>
      <c r="C404" s="94" t="s">
        <v>225</v>
      </c>
      <c r="D404" s="94"/>
      <c r="E404" s="94"/>
      <c r="F404" s="9">
        <f>F414+F405</f>
        <v>479.7</v>
      </c>
    </row>
    <row r="405" spans="1:6" ht="15.75" hidden="1">
      <c r="A405" s="5" t="s">
        <v>527</v>
      </c>
      <c r="B405" s="94" t="s">
        <v>526</v>
      </c>
      <c r="C405" s="94" t="s">
        <v>225</v>
      </c>
      <c r="D405" s="94"/>
      <c r="E405" s="94"/>
      <c r="F405" s="9">
        <f>F406+F410</f>
        <v>0</v>
      </c>
    </row>
    <row r="406" spans="1:6" ht="15.75" hidden="1">
      <c r="A406" s="92" t="s">
        <v>351</v>
      </c>
      <c r="B406" s="14" t="s">
        <v>526</v>
      </c>
      <c r="C406" s="14" t="s">
        <v>305</v>
      </c>
      <c r="D406" s="94"/>
      <c r="E406" s="94"/>
      <c r="F406" s="7">
        <f>F407</f>
        <v>0</v>
      </c>
    </row>
    <row r="407" spans="1:6" ht="30" hidden="1">
      <c r="A407" s="11" t="s">
        <v>528</v>
      </c>
      <c r="B407" s="14" t="s">
        <v>526</v>
      </c>
      <c r="C407" s="14" t="s">
        <v>529</v>
      </c>
      <c r="D407" s="14"/>
      <c r="E407" s="14"/>
      <c r="F407" s="7">
        <f>F408</f>
        <v>0</v>
      </c>
    </row>
    <row r="408" spans="1:6" ht="30" hidden="1">
      <c r="A408" s="11" t="s">
        <v>531</v>
      </c>
      <c r="B408" s="14" t="s">
        <v>526</v>
      </c>
      <c r="C408" s="14" t="s">
        <v>530</v>
      </c>
      <c r="D408" s="14"/>
      <c r="E408" s="14"/>
      <c r="F408" s="7">
        <f>F409</f>
        <v>0</v>
      </c>
    </row>
    <row r="409" spans="1:6" ht="30" hidden="1">
      <c r="A409" s="92" t="s">
        <v>248</v>
      </c>
      <c r="B409" s="14" t="s">
        <v>526</v>
      </c>
      <c r="C409" s="14" t="s">
        <v>530</v>
      </c>
      <c r="D409" s="14" t="s">
        <v>240</v>
      </c>
      <c r="E409" s="14"/>
      <c r="F409" s="7"/>
    </row>
    <row r="410" spans="1:6" ht="30" hidden="1">
      <c r="A410" s="92" t="s">
        <v>226</v>
      </c>
      <c r="B410" s="14" t="s">
        <v>526</v>
      </c>
      <c r="C410" s="14" t="s">
        <v>229</v>
      </c>
      <c r="D410" s="14"/>
      <c r="E410" s="14"/>
      <c r="F410" s="7">
        <f>F411</f>
        <v>0</v>
      </c>
    </row>
    <row r="411" spans="1:6" ht="30" hidden="1">
      <c r="A411" s="92" t="s">
        <v>228</v>
      </c>
      <c r="B411" s="14" t="s">
        <v>526</v>
      </c>
      <c r="C411" s="14" t="s">
        <v>231</v>
      </c>
      <c r="D411" s="14"/>
      <c r="E411" s="14" t="s">
        <v>1</v>
      </c>
      <c r="F411" s="7">
        <f>F412</f>
        <v>0</v>
      </c>
    </row>
    <row r="412" spans="1:6" ht="15" hidden="1">
      <c r="A412" s="92" t="s">
        <v>334</v>
      </c>
      <c r="B412" s="14" t="s">
        <v>526</v>
      </c>
      <c r="C412" s="14" t="s">
        <v>335</v>
      </c>
      <c r="D412" s="14"/>
      <c r="E412" s="14" t="s">
        <v>1</v>
      </c>
      <c r="F412" s="7">
        <f>F413</f>
        <v>0</v>
      </c>
    </row>
    <row r="413" spans="1:6" ht="30" hidden="1">
      <c r="A413" s="92" t="s">
        <v>248</v>
      </c>
      <c r="B413" s="14" t="s">
        <v>526</v>
      </c>
      <c r="C413" s="14" t="s">
        <v>335</v>
      </c>
      <c r="D413" s="14" t="s">
        <v>240</v>
      </c>
      <c r="E413" s="14" t="s">
        <v>265</v>
      </c>
      <c r="F413" s="7"/>
    </row>
    <row r="414" spans="1:6" ht="15.75">
      <c r="A414" s="5" t="s">
        <v>209</v>
      </c>
      <c r="B414" s="94" t="s">
        <v>210</v>
      </c>
      <c r="C414" s="94" t="s">
        <v>225</v>
      </c>
      <c r="D414" s="94"/>
      <c r="E414" s="94"/>
      <c r="F414" s="9">
        <f>F415</f>
        <v>479.7</v>
      </c>
    </row>
    <row r="415" spans="1:6" ht="30">
      <c r="A415" s="92" t="s">
        <v>226</v>
      </c>
      <c r="B415" s="14" t="s">
        <v>210</v>
      </c>
      <c r="C415" s="14" t="s">
        <v>229</v>
      </c>
      <c r="D415" s="14"/>
      <c r="E415" s="14"/>
      <c r="F415" s="7">
        <f>F416</f>
        <v>479.7</v>
      </c>
    </row>
    <row r="416" spans="1:6" ht="30">
      <c r="A416" s="92" t="s">
        <v>228</v>
      </c>
      <c r="B416" s="14" t="s">
        <v>210</v>
      </c>
      <c r="C416" s="14" t="s">
        <v>231</v>
      </c>
      <c r="D416" s="14"/>
      <c r="E416" s="14" t="s">
        <v>1</v>
      </c>
      <c r="F416" s="7">
        <f>F417</f>
        <v>479.7</v>
      </c>
    </row>
    <row r="417" spans="1:6" ht="15">
      <c r="A417" s="92" t="s">
        <v>334</v>
      </c>
      <c r="B417" s="14" t="s">
        <v>210</v>
      </c>
      <c r="C417" s="14" t="s">
        <v>335</v>
      </c>
      <c r="D417" s="14"/>
      <c r="E417" s="14" t="s">
        <v>1</v>
      </c>
      <c r="F417" s="7">
        <f>F418</f>
        <v>479.7</v>
      </c>
    </row>
    <row r="418" spans="1:6" ht="30">
      <c r="A418" s="92" t="s">
        <v>248</v>
      </c>
      <c r="B418" s="14" t="s">
        <v>210</v>
      </c>
      <c r="C418" s="14" t="s">
        <v>335</v>
      </c>
      <c r="D418" s="14" t="s">
        <v>240</v>
      </c>
      <c r="E418" s="14" t="s">
        <v>265</v>
      </c>
      <c r="F418" s="7">
        <v>479.7</v>
      </c>
    </row>
    <row r="419" spans="1:6" ht="30" hidden="1">
      <c r="A419" s="92" t="s">
        <v>318</v>
      </c>
      <c r="B419" s="14" t="s">
        <v>210</v>
      </c>
      <c r="C419" s="14" t="s">
        <v>338</v>
      </c>
      <c r="D419" s="80"/>
      <c r="E419" s="80"/>
      <c r="F419" s="7">
        <f>F420</f>
        <v>0</v>
      </c>
    </row>
    <row r="420" spans="1:6" ht="30" hidden="1">
      <c r="A420" s="92" t="s">
        <v>339</v>
      </c>
      <c r="B420" s="14" t="s">
        <v>210</v>
      </c>
      <c r="C420" s="14" t="s">
        <v>340</v>
      </c>
      <c r="D420" s="80"/>
      <c r="E420" s="80"/>
      <c r="F420" s="7">
        <f>F421</f>
        <v>0</v>
      </c>
    </row>
    <row r="421" spans="1:6" ht="30" hidden="1">
      <c r="A421" s="11" t="s">
        <v>248</v>
      </c>
      <c r="B421" s="14" t="s">
        <v>210</v>
      </c>
      <c r="C421" s="14" t="s">
        <v>340</v>
      </c>
      <c r="D421" s="80" t="s">
        <v>240</v>
      </c>
      <c r="E421" s="80"/>
      <c r="F421" s="7">
        <f>F422</f>
        <v>0</v>
      </c>
    </row>
    <row r="422" spans="1:6" ht="30" hidden="1">
      <c r="A422" s="11" t="s">
        <v>248</v>
      </c>
      <c r="B422" s="14" t="s">
        <v>210</v>
      </c>
      <c r="C422" s="14" t="s">
        <v>340</v>
      </c>
      <c r="D422" s="80" t="s">
        <v>249</v>
      </c>
      <c r="E422" s="80" t="s">
        <v>240</v>
      </c>
      <c r="F422" s="7">
        <f>F423</f>
        <v>0</v>
      </c>
    </row>
    <row r="423" spans="1:6" ht="15" hidden="1">
      <c r="A423" s="92" t="s">
        <v>264</v>
      </c>
      <c r="B423" s="14" t="s">
        <v>210</v>
      </c>
      <c r="C423" s="14" t="s">
        <v>340</v>
      </c>
      <c r="D423" s="80" t="s">
        <v>249</v>
      </c>
      <c r="E423" s="80" t="s">
        <v>265</v>
      </c>
      <c r="F423" s="7"/>
    </row>
    <row r="424" spans="1:6" ht="15.75">
      <c r="A424" s="67" t="s">
        <v>674</v>
      </c>
      <c r="B424" s="94" t="s">
        <v>211</v>
      </c>
      <c r="C424" s="94" t="s">
        <v>225</v>
      </c>
      <c r="D424" s="94"/>
      <c r="E424" s="94"/>
      <c r="F424" s="9">
        <f>F425</f>
        <v>1</v>
      </c>
    </row>
    <row r="425" spans="1:6" ht="15.75">
      <c r="A425" s="67" t="s">
        <v>675</v>
      </c>
      <c r="B425" s="94" t="s">
        <v>212</v>
      </c>
      <c r="C425" s="94" t="s">
        <v>225</v>
      </c>
      <c r="D425" s="94"/>
      <c r="E425" s="94"/>
      <c r="F425" s="9">
        <f>F426</f>
        <v>1</v>
      </c>
    </row>
    <row r="426" spans="1:6" ht="30">
      <c r="A426" s="92" t="s">
        <v>226</v>
      </c>
      <c r="B426" s="14" t="s">
        <v>212</v>
      </c>
      <c r="C426" s="14" t="s">
        <v>227</v>
      </c>
      <c r="D426" s="14"/>
      <c r="E426" s="14"/>
      <c r="F426" s="7">
        <f>F427</f>
        <v>1</v>
      </c>
    </row>
    <row r="427" spans="1:6" ht="30">
      <c r="A427" s="92" t="s">
        <v>228</v>
      </c>
      <c r="B427" s="14" t="s">
        <v>212</v>
      </c>
      <c r="C427" s="80" t="s">
        <v>229</v>
      </c>
      <c r="D427" s="14"/>
      <c r="E427" s="14"/>
      <c r="F427" s="7">
        <f>F428</f>
        <v>1</v>
      </c>
    </row>
    <row r="428" spans="1:6" ht="30">
      <c r="A428" s="92" t="s">
        <v>230</v>
      </c>
      <c r="B428" s="14" t="s">
        <v>212</v>
      </c>
      <c r="C428" s="14" t="s">
        <v>231</v>
      </c>
      <c r="D428" s="14"/>
      <c r="E428" s="14"/>
      <c r="F428" s="7">
        <f>F429</f>
        <v>1</v>
      </c>
    </row>
    <row r="429" spans="1:6" ht="15">
      <c r="A429" s="11" t="s">
        <v>389</v>
      </c>
      <c r="B429" s="14" t="s">
        <v>212</v>
      </c>
      <c r="C429" s="14" t="s">
        <v>390</v>
      </c>
      <c r="D429" s="14" t="s">
        <v>391</v>
      </c>
      <c r="E429" s="14" t="s">
        <v>392</v>
      </c>
      <c r="F429" s="7">
        <v>1</v>
      </c>
    </row>
    <row r="430" spans="1:6" ht="18.75" customHeight="1">
      <c r="A430" s="93" t="s">
        <v>393</v>
      </c>
      <c r="B430" s="94" t="s">
        <v>214</v>
      </c>
      <c r="C430" s="94" t="s">
        <v>394</v>
      </c>
      <c r="D430" s="94"/>
      <c r="E430" s="94" t="s">
        <v>1</v>
      </c>
      <c r="F430" s="10">
        <f>F431</f>
        <v>634.7</v>
      </c>
    </row>
    <row r="431" spans="1:6" ht="45.75" customHeight="1">
      <c r="A431" s="93" t="s">
        <v>395</v>
      </c>
      <c r="B431" s="94" t="s">
        <v>216</v>
      </c>
      <c r="C431" s="94" t="s">
        <v>394</v>
      </c>
      <c r="D431" s="94"/>
      <c r="E431" s="94" t="s">
        <v>1</v>
      </c>
      <c r="F431" s="10">
        <f>F432</f>
        <v>634.7</v>
      </c>
    </row>
    <row r="432" spans="1:6" ht="29.25" customHeight="1">
      <c r="A432" s="92" t="s">
        <v>226</v>
      </c>
      <c r="B432" s="14" t="s">
        <v>216</v>
      </c>
      <c r="C432" s="14" t="s">
        <v>229</v>
      </c>
      <c r="D432" s="14"/>
      <c r="E432" s="14"/>
      <c r="F432" s="6">
        <f aca="true" t="shared" si="8" ref="F432:F437">F433</f>
        <v>634.7</v>
      </c>
    </row>
    <row r="433" spans="1:6" ht="35.25" customHeight="1">
      <c r="A433" s="92" t="s">
        <v>228</v>
      </c>
      <c r="B433" s="14" t="s">
        <v>216</v>
      </c>
      <c r="C433" s="14" t="s">
        <v>231</v>
      </c>
      <c r="D433" s="14"/>
      <c r="E433" s="14" t="s">
        <v>1</v>
      </c>
      <c r="F433" s="6">
        <f t="shared" si="8"/>
        <v>634.7</v>
      </c>
    </row>
    <row r="434" spans="1:6" ht="33.75" customHeight="1">
      <c r="A434" s="120" t="s">
        <v>230</v>
      </c>
      <c r="B434" s="14" t="s">
        <v>216</v>
      </c>
      <c r="C434" s="14" t="s">
        <v>396</v>
      </c>
      <c r="D434" s="14"/>
      <c r="E434" s="14" t="s">
        <v>1</v>
      </c>
      <c r="F434" s="6">
        <f t="shared" si="8"/>
        <v>634.7</v>
      </c>
    </row>
    <row r="435" spans="1:6" ht="23.25" customHeight="1">
      <c r="A435" s="120" t="s">
        <v>2</v>
      </c>
      <c r="B435" s="14" t="s">
        <v>216</v>
      </c>
      <c r="C435" s="14" t="s">
        <v>396</v>
      </c>
      <c r="D435" s="14"/>
      <c r="E435" s="14" t="s">
        <v>1</v>
      </c>
      <c r="F435" s="6">
        <f t="shared" si="8"/>
        <v>634.7</v>
      </c>
    </row>
    <row r="436" spans="1:6" ht="21.75" customHeight="1">
      <c r="A436" s="120" t="s">
        <v>397</v>
      </c>
      <c r="B436" s="14" t="s">
        <v>216</v>
      </c>
      <c r="C436" s="14" t="s">
        <v>396</v>
      </c>
      <c r="D436" s="14" t="s">
        <v>398</v>
      </c>
      <c r="E436" s="14" t="s">
        <v>1</v>
      </c>
      <c r="F436" s="6">
        <f t="shared" si="8"/>
        <v>634.7</v>
      </c>
    </row>
    <row r="437" spans="1:6" ht="13.5" customHeight="1" hidden="1">
      <c r="A437" s="121" t="s">
        <v>238</v>
      </c>
      <c r="B437" s="122" t="s">
        <v>216</v>
      </c>
      <c r="C437" s="14" t="s">
        <v>396</v>
      </c>
      <c r="D437" s="122" t="s">
        <v>399</v>
      </c>
      <c r="E437" s="122" t="s">
        <v>240</v>
      </c>
      <c r="F437" s="123">
        <f t="shared" si="8"/>
        <v>634.7</v>
      </c>
    </row>
    <row r="438" spans="1:6" ht="13.5" customHeight="1" hidden="1">
      <c r="A438" s="124" t="s">
        <v>400</v>
      </c>
      <c r="B438" s="122" t="s">
        <v>216</v>
      </c>
      <c r="C438" s="14" t="s">
        <v>396</v>
      </c>
      <c r="D438" s="122" t="s">
        <v>399</v>
      </c>
      <c r="E438" s="125">
        <v>250</v>
      </c>
      <c r="F438" s="123">
        <f>F439+F441</f>
        <v>634.7</v>
      </c>
    </row>
    <row r="439" spans="1:6" ht="15" hidden="1">
      <c r="A439" s="124" t="s">
        <v>401</v>
      </c>
      <c r="B439" s="122" t="s">
        <v>216</v>
      </c>
      <c r="C439" s="14" t="s">
        <v>396</v>
      </c>
      <c r="D439" s="122" t="s">
        <v>399</v>
      </c>
      <c r="E439" s="125">
        <v>251</v>
      </c>
      <c r="F439" s="123">
        <v>634.7</v>
      </c>
    </row>
    <row r="440" spans="1:6" ht="15">
      <c r="A440" s="4"/>
      <c r="B440" s="4"/>
      <c r="D440" s="4"/>
      <c r="E440" s="4"/>
      <c r="F440" s="4"/>
    </row>
  </sheetData>
  <sheetProtection/>
  <mergeCells count="4">
    <mergeCell ref="A10:F10"/>
    <mergeCell ref="A11:F11"/>
    <mergeCell ref="A12:F12"/>
    <mergeCell ref="A13:F13"/>
  </mergeCells>
  <printOptions/>
  <pageMargins left="0.7086614173228347" right="0.03937007874015748" top="0.5905511811023623" bottom="0.5905511811023623" header="0.31496062992125984" footer="0.31496062992125984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6"/>
  <sheetViews>
    <sheetView zoomScalePageLayoutView="0" workbookViewId="0" topLeftCell="A1">
      <selection activeCell="G286" sqref="G286"/>
    </sheetView>
  </sheetViews>
  <sheetFormatPr defaultColWidth="9.00390625" defaultRowHeight="12.75"/>
  <cols>
    <col min="1" max="1" width="62.25390625" style="70" customWidth="1"/>
    <col min="2" max="2" width="7.00390625" style="70" customWidth="1"/>
    <col min="3" max="3" width="14.00390625" style="70" customWidth="1"/>
    <col min="4" max="4" width="4.625" style="70" customWidth="1"/>
    <col min="5" max="5" width="8.25390625" style="70" hidden="1" customWidth="1"/>
    <col min="6" max="6" width="11.25390625" style="70" customWidth="1"/>
    <col min="7" max="7" width="10.125" style="70" customWidth="1"/>
    <col min="8" max="16384" width="9.125" style="70" customWidth="1"/>
  </cols>
  <sheetData>
    <row r="1" spans="1:6" ht="15">
      <c r="A1" s="69"/>
      <c r="B1" s="2" t="s">
        <v>611</v>
      </c>
      <c r="C1" s="2"/>
      <c r="D1" s="3"/>
      <c r="E1" s="3"/>
      <c r="F1" s="4"/>
    </row>
    <row r="2" spans="1:6" ht="15">
      <c r="A2" s="69"/>
      <c r="B2" s="2" t="s">
        <v>4</v>
      </c>
      <c r="C2" s="2"/>
      <c r="D2" s="3"/>
      <c r="E2" s="3"/>
      <c r="F2" s="4"/>
    </row>
    <row r="3" spans="1:6" ht="15">
      <c r="A3" s="69"/>
      <c r="B3" s="2" t="s">
        <v>3</v>
      </c>
      <c r="C3" s="2"/>
      <c r="D3" s="4"/>
      <c r="E3" s="4"/>
      <c r="F3" s="4"/>
    </row>
    <row r="4" spans="1:6" ht="15">
      <c r="A4" s="86"/>
      <c r="B4" s="2" t="s">
        <v>145</v>
      </c>
      <c r="C4" s="2"/>
      <c r="D4" s="4"/>
      <c r="E4" s="4"/>
      <c r="F4" s="4"/>
    </row>
    <row r="5" spans="1:6" ht="15">
      <c r="A5" s="72"/>
      <c r="B5" s="2" t="s">
        <v>3</v>
      </c>
      <c r="C5" s="2"/>
      <c r="D5" s="4"/>
      <c r="E5" s="4"/>
      <c r="F5" s="4"/>
    </row>
    <row r="6" spans="1:6" ht="15">
      <c r="A6" s="72"/>
      <c r="B6" s="2" t="s">
        <v>636</v>
      </c>
      <c r="C6" s="2"/>
      <c r="D6" s="4"/>
      <c r="E6" s="4"/>
      <c r="F6" s="4"/>
    </row>
    <row r="7" spans="1:6" ht="15">
      <c r="A7" s="72"/>
      <c r="B7" s="2" t="s">
        <v>637</v>
      </c>
      <c r="C7" s="2"/>
      <c r="D7" s="4"/>
      <c r="E7" s="4"/>
      <c r="F7" s="4"/>
    </row>
    <row r="8" spans="1:6" ht="15">
      <c r="A8" s="72"/>
      <c r="B8" s="2" t="s">
        <v>581</v>
      </c>
      <c r="C8" s="2"/>
      <c r="D8" s="2"/>
      <c r="E8" s="2"/>
      <c r="F8" s="4"/>
    </row>
    <row r="9" spans="1:7" ht="15">
      <c r="A9" s="72"/>
      <c r="B9" s="74"/>
      <c r="C9" s="74"/>
      <c r="D9" s="74"/>
      <c r="E9" s="74"/>
      <c r="F9" s="74"/>
      <c r="G9" s="74"/>
    </row>
    <row r="10" spans="1:7" ht="17.25" customHeight="1">
      <c r="A10" s="212" t="s">
        <v>219</v>
      </c>
      <c r="B10" s="212"/>
      <c r="C10" s="212"/>
      <c r="D10" s="212"/>
      <c r="E10" s="212"/>
      <c r="F10" s="212"/>
      <c r="G10" s="212"/>
    </row>
    <row r="11" spans="1:7" ht="17.25" customHeight="1">
      <c r="A11" s="212" t="s">
        <v>612</v>
      </c>
      <c r="B11" s="212"/>
      <c r="C11" s="212"/>
      <c r="D11" s="212"/>
      <c r="E11" s="212"/>
      <c r="F11" s="212"/>
      <c r="G11" s="212"/>
    </row>
    <row r="12" spans="1:7" ht="19.5" customHeight="1">
      <c r="A12" s="210" t="s">
        <v>638</v>
      </c>
      <c r="B12" s="210"/>
      <c r="C12" s="210"/>
      <c r="D12" s="210"/>
      <c r="E12" s="210"/>
      <c r="F12" s="210"/>
      <c r="G12" s="210"/>
    </row>
    <row r="13" spans="1:7" ht="15">
      <c r="A13" s="213"/>
      <c r="B13" s="213"/>
      <c r="C13" s="213"/>
      <c r="D13" s="213"/>
      <c r="E13" s="213"/>
      <c r="F13" s="213"/>
      <c r="G13" s="213"/>
    </row>
    <row r="14" spans="1:7" ht="15.75">
      <c r="A14" s="75"/>
      <c r="B14" s="87"/>
      <c r="C14" s="88"/>
      <c r="D14" s="88"/>
      <c r="E14" s="88"/>
      <c r="F14" s="88"/>
      <c r="G14" s="3" t="s">
        <v>5</v>
      </c>
    </row>
    <row r="15" spans="1:7" ht="23.25" customHeight="1">
      <c r="A15" s="10" t="s">
        <v>0</v>
      </c>
      <c r="B15" s="89" t="s">
        <v>147</v>
      </c>
      <c r="C15" s="89" t="s">
        <v>221</v>
      </c>
      <c r="D15" s="89" t="s">
        <v>222</v>
      </c>
      <c r="E15" s="89" t="s">
        <v>223</v>
      </c>
      <c r="F15" s="90" t="s">
        <v>639</v>
      </c>
      <c r="G15" s="90" t="s">
        <v>597</v>
      </c>
    </row>
    <row r="16" spans="1:7" ht="14.25" customHeight="1">
      <c r="A16" s="188" t="s">
        <v>224</v>
      </c>
      <c r="B16" s="10"/>
      <c r="C16" s="10"/>
      <c r="D16" s="10"/>
      <c r="E16" s="10"/>
      <c r="F16" s="9">
        <f>F17+F98+F111+F129+F174+F301+F341+F327+F335</f>
        <v>101974.75263157894</v>
      </c>
      <c r="G16" s="9">
        <f>G17+G98+G111+G129+G174+G301+G341+G327+G335</f>
        <v>99881.45263157894</v>
      </c>
    </row>
    <row r="17" spans="1:7" ht="15.75">
      <c r="A17" s="102" t="s">
        <v>148</v>
      </c>
      <c r="B17" s="94" t="s">
        <v>149</v>
      </c>
      <c r="C17" s="94" t="s">
        <v>225</v>
      </c>
      <c r="D17" s="94"/>
      <c r="E17" s="94" t="s">
        <v>1</v>
      </c>
      <c r="F17" s="9">
        <f>F18+F29+F37+F83+F75+F91</f>
        <v>31745.599999999995</v>
      </c>
      <c r="G17" s="9">
        <f>G18+G29+G37+G83+G75+G91</f>
        <v>36504.9</v>
      </c>
    </row>
    <row r="18" spans="1:7" ht="45.75" customHeight="1">
      <c r="A18" s="93" t="s">
        <v>150</v>
      </c>
      <c r="B18" s="94" t="s">
        <v>151</v>
      </c>
      <c r="C18" s="94" t="s">
        <v>225</v>
      </c>
      <c r="D18" s="94"/>
      <c r="E18" s="94" t="s">
        <v>1</v>
      </c>
      <c r="F18" s="9">
        <f>F19</f>
        <v>2867.6</v>
      </c>
      <c r="G18" s="9">
        <f>G19</f>
        <v>2867.6</v>
      </c>
    </row>
    <row r="19" spans="1:7" ht="27" customHeight="1">
      <c r="A19" s="92" t="s">
        <v>226</v>
      </c>
      <c r="B19" s="14" t="s">
        <v>151</v>
      </c>
      <c r="C19" s="14" t="s">
        <v>227</v>
      </c>
      <c r="D19" s="14"/>
      <c r="E19" s="14"/>
      <c r="F19" s="7">
        <f>F20</f>
        <v>2867.6</v>
      </c>
      <c r="G19" s="7">
        <f>G20</f>
        <v>2867.6</v>
      </c>
    </row>
    <row r="20" spans="1:7" ht="36.75" customHeight="1">
      <c r="A20" s="92" t="s">
        <v>228</v>
      </c>
      <c r="B20" s="14" t="s">
        <v>151</v>
      </c>
      <c r="C20" s="14" t="s">
        <v>229</v>
      </c>
      <c r="D20" s="14"/>
      <c r="E20" s="14" t="s">
        <v>1</v>
      </c>
      <c r="F20" s="7">
        <f aca="true" t="shared" si="0" ref="F20:G25">F21</f>
        <v>2867.6</v>
      </c>
      <c r="G20" s="7">
        <f t="shared" si="0"/>
        <v>2867.6</v>
      </c>
    </row>
    <row r="21" spans="1:7" ht="31.5" customHeight="1">
      <c r="A21" s="92" t="s">
        <v>230</v>
      </c>
      <c r="B21" s="14" t="s">
        <v>151</v>
      </c>
      <c r="C21" s="14" t="s">
        <v>231</v>
      </c>
      <c r="D21" s="14"/>
      <c r="E21" s="14" t="s">
        <v>1</v>
      </c>
      <c r="F21" s="7">
        <f t="shared" si="0"/>
        <v>2867.6</v>
      </c>
      <c r="G21" s="7">
        <f t="shared" si="0"/>
        <v>2867.6</v>
      </c>
    </row>
    <row r="22" spans="1:7" ht="32.25" customHeight="1">
      <c r="A22" s="92" t="s">
        <v>232</v>
      </c>
      <c r="B22" s="14" t="s">
        <v>151</v>
      </c>
      <c r="C22" s="14" t="s">
        <v>233</v>
      </c>
      <c r="D22" s="14"/>
      <c r="E22" s="14" t="s">
        <v>1</v>
      </c>
      <c r="F22" s="7">
        <f>F23</f>
        <v>2867.6</v>
      </c>
      <c r="G22" s="7">
        <f>G23</f>
        <v>2867.6</v>
      </c>
    </row>
    <row r="23" spans="1:7" ht="78" customHeight="1">
      <c r="A23" s="92" t="s">
        <v>234</v>
      </c>
      <c r="B23" s="14" t="s">
        <v>151</v>
      </c>
      <c r="C23" s="14" t="s">
        <v>233</v>
      </c>
      <c r="D23" s="14" t="s">
        <v>235</v>
      </c>
      <c r="E23" s="14"/>
      <c r="F23" s="7">
        <v>2867.6</v>
      </c>
      <c r="G23" s="7">
        <v>2867.6</v>
      </c>
    </row>
    <row r="24" spans="1:7" ht="30" customHeight="1" hidden="1">
      <c r="A24" s="92" t="s">
        <v>236</v>
      </c>
      <c r="B24" s="14" t="s">
        <v>151</v>
      </c>
      <c r="C24" s="14" t="s">
        <v>233</v>
      </c>
      <c r="D24" s="14" t="s">
        <v>237</v>
      </c>
      <c r="E24" s="14" t="s">
        <v>1</v>
      </c>
      <c r="F24" s="7">
        <f>F25</f>
        <v>0</v>
      </c>
      <c r="G24" s="7">
        <f>G25</f>
        <v>0</v>
      </c>
    </row>
    <row r="25" spans="1:7" ht="15" hidden="1">
      <c r="A25" s="92" t="s">
        <v>238</v>
      </c>
      <c r="B25" s="14" t="s">
        <v>151</v>
      </c>
      <c r="C25" s="14" t="s">
        <v>239</v>
      </c>
      <c r="D25" s="14" t="s">
        <v>237</v>
      </c>
      <c r="E25" s="14" t="s">
        <v>240</v>
      </c>
      <c r="F25" s="7">
        <f t="shared" si="0"/>
        <v>0</v>
      </c>
      <c r="G25" s="7">
        <f t="shared" si="0"/>
        <v>0</v>
      </c>
    </row>
    <row r="26" spans="1:7" ht="30" hidden="1">
      <c r="A26" s="92" t="s">
        <v>241</v>
      </c>
      <c r="B26" s="14" t="s">
        <v>151</v>
      </c>
      <c r="C26" s="14" t="s">
        <v>239</v>
      </c>
      <c r="D26" s="14" t="s">
        <v>237</v>
      </c>
      <c r="E26" s="14" t="s">
        <v>242</v>
      </c>
      <c r="F26" s="7">
        <f>F27</f>
        <v>0</v>
      </c>
      <c r="G26" s="7">
        <f>G27</f>
        <v>0</v>
      </c>
    </row>
    <row r="27" spans="1:7" ht="15" hidden="1">
      <c r="A27" s="92" t="s">
        <v>243</v>
      </c>
      <c r="B27" s="14" t="s">
        <v>151</v>
      </c>
      <c r="C27" s="14" t="s">
        <v>239</v>
      </c>
      <c r="D27" s="14" t="s">
        <v>237</v>
      </c>
      <c r="E27" s="14" t="s">
        <v>244</v>
      </c>
      <c r="F27" s="14"/>
      <c r="G27" s="7"/>
    </row>
    <row r="28" spans="1:7" ht="60" customHeight="1" hidden="1">
      <c r="A28" s="92" t="s">
        <v>245</v>
      </c>
      <c r="B28" s="14" t="s">
        <v>151</v>
      </c>
      <c r="C28" s="14" t="s">
        <v>233</v>
      </c>
      <c r="D28" s="14" t="s">
        <v>246</v>
      </c>
      <c r="E28" s="14" t="s">
        <v>247</v>
      </c>
      <c r="F28" s="14"/>
      <c r="G28" s="7"/>
    </row>
    <row r="29" spans="1:7" ht="63">
      <c r="A29" s="93" t="s">
        <v>152</v>
      </c>
      <c r="B29" s="94" t="s">
        <v>153</v>
      </c>
      <c r="C29" s="94" t="s">
        <v>225</v>
      </c>
      <c r="D29" s="94"/>
      <c r="E29" s="94" t="s">
        <v>1</v>
      </c>
      <c r="F29" s="9">
        <f aca="true" t="shared" si="1" ref="F29:G35">F30</f>
        <v>539</v>
      </c>
      <c r="G29" s="9">
        <f t="shared" si="1"/>
        <v>539</v>
      </c>
    </row>
    <row r="30" spans="1:7" ht="30">
      <c r="A30" s="92" t="s">
        <v>226</v>
      </c>
      <c r="B30" s="14" t="s">
        <v>153</v>
      </c>
      <c r="C30" s="14" t="s">
        <v>227</v>
      </c>
      <c r="D30" s="14"/>
      <c r="E30" s="14"/>
      <c r="F30" s="7">
        <f t="shared" si="1"/>
        <v>539</v>
      </c>
      <c r="G30" s="7">
        <f t="shared" si="1"/>
        <v>539</v>
      </c>
    </row>
    <row r="31" spans="1:7" ht="45">
      <c r="A31" s="92" t="s">
        <v>228</v>
      </c>
      <c r="B31" s="14" t="s">
        <v>153</v>
      </c>
      <c r="C31" s="14" t="s">
        <v>229</v>
      </c>
      <c r="D31" s="14"/>
      <c r="E31" s="14" t="s">
        <v>1</v>
      </c>
      <c r="F31" s="7">
        <f t="shared" si="1"/>
        <v>539</v>
      </c>
      <c r="G31" s="7">
        <f t="shared" si="1"/>
        <v>539</v>
      </c>
    </row>
    <row r="32" spans="1:7" ht="30">
      <c r="A32" s="92" t="s">
        <v>230</v>
      </c>
      <c r="B32" s="14" t="s">
        <v>153</v>
      </c>
      <c r="C32" s="14" t="s">
        <v>231</v>
      </c>
      <c r="D32" s="14"/>
      <c r="E32" s="14" t="s">
        <v>1</v>
      </c>
      <c r="F32" s="7">
        <f t="shared" si="1"/>
        <v>539</v>
      </c>
      <c r="G32" s="7">
        <f t="shared" si="1"/>
        <v>539</v>
      </c>
    </row>
    <row r="33" spans="1:7" ht="30">
      <c r="A33" s="92" t="s">
        <v>232</v>
      </c>
      <c r="B33" s="14" t="s">
        <v>153</v>
      </c>
      <c r="C33" s="14" t="s">
        <v>233</v>
      </c>
      <c r="D33" s="14"/>
      <c r="E33" s="14" t="s">
        <v>1</v>
      </c>
      <c r="F33" s="7">
        <f t="shared" si="1"/>
        <v>539</v>
      </c>
      <c r="G33" s="7">
        <f t="shared" si="1"/>
        <v>539</v>
      </c>
    </row>
    <row r="34" spans="1:7" ht="75">
      <c r="A34" s="92" t="s">
        <v>234</v>
      </c>
      <c r="B34" s="14" t="s">
        <v>153</v>
      </c>
      <c r="C34" s="14" t="s">
        <v>233</v>
      </c>
      <c r="D34" s="14" t="s">
        <v>235</v>
      </c>
      <c r="E34" s="14"/>
      <c r="F34" s="7">
        <v>539</v>
      </c>
      <c r="G34" s="7">
        <v>539</v>
      </c>
    </row>
    <row r="35" spans="1:7" ht="30" hidden="1">
      <c r="A35" s="92" t="s">
        <v>251</v>
      </c>
      <c r="B35" s="14" t="s">
        <v>153</v>
      </c>
      <c r="C35" s="14" t="s">
        <v>233</v>
      </c>
      <c r="D35" s="14" t="s">
        <v>252</v>
      </c>
      <c r="E35" s="94"/>
      <c r="F35" s="7">
        <f t="shared" si="1"/>
        <v>0</v>
      </c>
      <c r="G35" s="7">
        <f t="shared" si="1"/>
        <v>0</v>
      </c>
    </row>
    <row r="36" spans="1:7" ht="45" customHeight="1" hidden="1">
      <c r="A36" s="92" t="s">
        <v>253</v>
      </c>
      <c r="B36" s="14" t="s">
        <v>153</v>
      </c>
      <c r="C36" s="14" t="s">
        <v>233</v>
      </c>
      <c r="D36" s="14" t="s">
        <v>237</v>
      </c>
      <c r="E36" s="14" t="s">
        <v>244</v>
      </c>
      <c r="F36" s="14"/>
      <c r="G36" s="7"/>
    </row>
    <row r="37" spans="1:9" ht="63.75" customHeight="1">
      <c r="A37" s="93" t="s">
        <v>673</v>
      </c>
      <c r="B37" s="94" t="s">
        <v>154</v>
      </c>
      <c r="C37" s="94" t="s">
        <v>225</v>
      </c>
      <c r="D37" s="94"/>
      <c r="E37" s="94" t="s">
        <v>1</v>
      </c>
      <c r="F37" s="9">
        <f>F38</f>
        <v>27304.699999999997</v>
      </c>
      <c r="G37" s="9">
        <f>G38</f>
        <v>32070.4</v>
      </c>
      <c r="I37" s="95"/>
    </row>
    <row r="38" spans="1:9" ht="31.5" customHeight="1">
      <c r="A38" s="92" t="s">
        <v>226</v>
      </c>
      <c r="B38" s="14" t="s">
        <v>154</v>
      </c>
      <c r="C38" s="14" t="s">
        <v>227</v>
      </c>
      <c r="D38" s="14"/>
      <c r="E38" s="14" t="s">
        <v>1</v>
      </c>
      <c r="F38" s="7">
        <f>F39+F70</f>
        <v>27304.699999999997</v>
      </c>
      <c r="G38" s="7">
        <f>G39+G70</f>
        <v>32070.4</v>
      </c>
      <c r="I38" s="95"/>
    </row>
    <row r="39" spans="1:9" ht="34.5" customHeight="1">
      <c r="A39" s="92" t="s">
        <v>228</v>
      </c>
      <c r="B39" s="14" t="s">
        <v>154</v>
      </c>
      <c r="C39" s="14" t="s">
        <v>229</v>
      </c>
      <c r="D39" s="14"/>
      <c r="E39" s="14" t="s">
        <v>1</v>
      </c>
      <c r="F39" s="7">
        <f>F40</f>
        <v>27303.999999999996</v>
      </c>
      <c r="G39" s="7">
        <f>G40</f>
        <v>32069.7</v>
      </c>
      <c r="I39" s="95"/>
    </row>
    <row r="40" spans="1:7" ht="33.75" customHeight="1">
      <c r="A40" s="92" t="s">
        <v>230</v>
      </c>
      <c r="B40" s="14" t="s">
        <v>154</v>
      </c>
      <c r="C40" s="14" t="s">
        <v>231</v>
      </c>
      <c r="D40" s="14"/>
      <c r="E40" s="14" t="s">
        <v>1</v>
      </c>
      <c r="F40" s="7">
        <f>F41</f>
        <v>27303.999999999996</v>
      </c>
      <c r="G40" s="7">
        <f>G41</f>
        <v>32069.7</v>
      </c>
    </row>
    <row r="41" spans="1:7" ht="30" customHeight="1">
      <c r="A41" s="92" t="s">
        <v>232</v>
      </c>
      <c r="B41" s="14" t="s">
        <v>154</v>
      </c>
      <c r="C41" s="14" t="s">
        <v>233</v>
      </c>
      <c r="D41" s="14"/>
      <c r="E41" s="14" t="s">
        <v>1</v>
      </c>
      <c r="F41" s="7">
        <f>F42+F49+F65+F62</f>
        <v>27303.999999999996</v>
      </c>
      <c r="G41" s="7">
        <f>G42+G49+G65+G62</f>
        <v>32069.7</v>
      </c>
    </row>
    <row r="42" spans="1:7" ht="72.75" customHeight="1">
      <c r="A42" s="92" t="s">
        <v>234</v>
      </c>
      <c r="B42" s="14" t="s">
        <v>154</v>
      </c>
      <c r="C42" s="14" t="s">
        <v>233</v>
      </c>
      <c r="D42" s="14" t="s">
        <v>235</v>
      </c>
      <c r="E42" s="14"/>
      <c r="F42" s="7">
        <v>24431.1</v>
      </c>
      <c r="G42" s="7">
        <f>20553.7+2226.7+6482.7</f>
        <v>29263.100000000002</v>
      </c>
    </row>
    <row r="43" spans="1:7" ht="30" customHeight="1" hidden="1">
      <c r="A43" s="92" t="s">
        <v>251</v>
      </c>
      <c r="B43" s="14" t="s">
        <v>154</v>
      </c>
      <c r="C43" s="14" t="s">
        <v>233</v>
      </c>
      <c r="D43" s="14" t="s">
        <v>252</v>
      </c>
      <c r="E43" s="14"/>
      <c r="F43" s="7">
        <f>F47+F48</f>
        <v>0</v>
      </c>
      <c r="G43" s="7">
        <f>G47+G48</f>
        <v>0</v>
      </c>
    </row>
    <row r="44" spans="1:7" ht="45" customHeight="1" hidden="1">
      <c r="A44" s="92" t="s">
        <v>253</v>
      </c>
      <c r="B44" s="14" t="s">
        <v>154</v>
      </c>
      <c r="C44" s="14" t="s">
        <v>233</v>
      </c>
      <c r="D44" s="14" t="s">
        <v>237</v>
      </c>
      <c r="E44" s="14" t="s">
        <v>1</v>
      </c>
      <c r="F44" s="7">
        <f>F45</f>
        <v>0</v>
      </c>
      <c r="G44" s="7">
        <f>G45</f>
        <v>0</v>
      </c>
    </row>
    <row r="45" spans="1:7" ht="15" hidden="1">
      <c r="A45" s="92" t="s">
        <v>238</v>
      </c>
      <c r="B45" s="14" t="s">
        <v>154</v>
      </c>
      <c r="C45" s="14" t="s">
        <v>233</v>
      </c>
      <c r="D45" s="14" t="s">
        <v>237</v>
      </c>
      <c r="E45" s="14" t="s">
        <v>240</v>
      </c>
      <c r="F45" s="7">
        <f>F46</f>
        <v>0</v>
      </c>
      <c r="G45" s="7">
        <f>G46</f>
        <v>0</v>
      </c>
    </row>
    <row r="46" spans="1:7" ht="30" hidden="1">
      <c r="A46" s="92" t="s">
        <v>241</v>
      </c>
      <c r="B46" s="14" t="s">
        <v>154</v>
      </c>
      <c r="C46" s="14" t="s">
        <v>233</v>
      </c>
      <c r="D46" s="14" t="s">
        <v>237</v>
      </c>
      <c r="E46" s="14" t="s">
        <v>242</v>
      </c>
      <c r="F46" s="7">
        <f>F47+F48</f>
        <v>0</v>
      </c>
      <c r="G46" s="7">
        <f>G47+G48</f>
        <v>0</v>
      </c>
    </row>
    <row r="47" spans="1:7" ht="15" hidden="1">
      <c r="A47" s="92" t="s">
        <v>243</v>
      </c>
      <c r="B47" s="14" t="s">
        <v>154</v>
      </c>
      <c r="C47" s="14" t="s">
        <v>233</v>
      </c>
      <c r="D47" s="14" t="s">
        <v>237</v>
      </c>
      <c r="E47" s="14" t="s">
        <v>244</v>
      </c>
      <c r="F47" s="7"/>
      <c r="G47" s="7"/>
    </row>
    <row r="48" spans="1:7" ht="60" customHeight="1" hidden="1">
      <c r="A48" s="92" t="s">
        <v>245</v>
      </c>
      <c r="B48" s="14" t="s">
        <v>154</v>
      </c>
      <c r="C48" s="14" t="s">
        <v>233</v>
      </c>
      <c r="D48" s="14" t="s">
        <v>246</v>
      </c>
      <c r="E48" s="14" t="s">
        <v>247</v>
      </c>
      <c r="F48" s="189"/>
      <c r="G48" s="7"/>
    </row>
    <row r="49" spans="1:7" ht="32.25" customHeight="1">
      <c r="A49" s="92" t="s">
        <v>248</v>
      </c>
      <c r="B49" s="14" t="s">
        <v>154</v>
      </c>
      <c r="C49" s="14" t="s">
        <v>233</v>
      </c>
      <c r="D49" s="14" t="s">
        <v>240</v>
      </c>
      <c r="E49" s="14"/>
      <c r="F49" s="7">
        <v>2854.3</v>
      </c>
      <c r="G49" s="7">
        <v>2788</v>
      </c>
    </row>
    <row r="50" spans="1:7" ht="45" hidden="1">
      <c r="A50" s="92" t="s">
        <v>268</v>
      </c>
      <c r="B50" s="14" t="s">
        <v>154</v>
      </c>
      <c r="C50" s="14" t="s">
        <v>233</v>
      </c>
      <c r="D50" s="14" t="s">
        <v>240</v>
      </c>
      <c r="E50" s="14" t="s">
        <v>1</v>
      </c>
      <c r="F50" s="7">
        <f>F51+F59</f>
        <v>0</v>
      </c>
      <c r="G50" s="7">
        <f>G51+G59</f>
        <v>0</v>
      </c>
    </row>
    <row r="51" spans="1:7" ht="15" hidden="1">
      <c r="A51" s="92" t="s">
        <v>238</v>
      </c>
      <c r="B51" s="14" t="s">
        <v>154</v>
      </c>
      <c r="C51" s="14" t="s">
        <v>233</v>
      </c>
      <c r="D51" s="14" t="s">
        <v>249</v>
      </c>
      <c r="E51" s="14" t="s">
        <v>240</v>
      </c>
      <c r="F51" s="7">
        <f>F52</f>
        <v>0</v>
      </c>
      <c r="G51" s="7">
        <f>G52</f>
        <v>0</v>
      </c>
    </row>
    <row r="52" spans="1:7" ht="15" hidden="1">
      <c r="A52" s="92" t="s">
        <v>254</v>
      </c>
      <c r="B52" s="14" t="s">
        <v>154</v>
      </c>
      <c r="C52" s="14" t="s">
        <v>233</v>
      </c>
      <c r="D52" s="14" t="s">
        <v>249</v>
      </c>
      <c r="E52" s="14" t="s">
        <v>255</v>
      </c>
      <c r="F52" s="7">
        <f>F53+F55+F56+F58+F57</f>
        <v>0</v>
      </c>
      <c r="G52" s="7">
        <f>G53+G55+G56+G58+G57</f>
        <v>0</v>
      </c>
    </row>
    <row r="53" spans="1:7" ht="15" hidden="1">
      <c r="A53" s="92" t="s">
        <v>256</v>
      </c>
      <c r="B53" s="14" t="s">
        <v>154</v>
      </c>
      <c r="C53" s="14" t="s">
        <v>233</v>
      </c>
      <c r="D53" s="14" t="s">
        <v>249</v>
      </c>
      <c r="E53" s="14" t="s">
        <v>257</v>
      </c>
      <c r="F53" s="14"/>
      <c r="G53" s="7"/>
    </row>
    <row r="54" spans="1:7" ht="15" hidden="1">
      <c r="A54" s="92" t="s">
        <v>269</v>
      </c>
      <c r="B54" s="14" t="s">
        <v>154</v>
      </c>
      <c r="C54" s="14" t="s">
        <v>233</v>
      </c>
      <c r="D54" s="14" t="s">
        <v>249</v>
      </c>
      <c r="E54" s="14" t="s">
        <v>270</v>
      </c>
      <c r="F54" s="14"/>
      <c r="G54" s="7"/>
    </row>
    <row r="55" spans="1:7" ht="15" hidden="1">
      <c r="A55" s="92" t="s">
        <v>271</v>
      </c>
      <c r="B55" s="14" t="s">
        <v>154</v>
      </c>
      <c r="C55" s="14" t="s">
        <v>233</v>
      </c>
      <c r="D55" s="14" t="s">
        <v>249</v>
      </c>
      <c r="E55" s="14" t="s">
        <v>272</v>
      </c>
      <c r="F55" s="14"/>
      <c r="G55" s="7"/>
    </row>
    <row r="56" spans="1:7" ht="15" hidden="1">
      <c r="A56" s="92" t="s">
        <v>258</v>
      </c>
      <c r="B56" s="14" t="s">
        <v>154</v>
      </c>
      <c r="C56" s="14" t="s">
        <v>233</v>
      </c>
      <c r="D56" s="14" t="s">
        <v>249</v>
      </c>
      <c r="E56" s="14" t="s">
        <v>259</v>
      </c>
      <c r="F56" s="14"/>
      <c r="G56" s="7"/>
    </row>
    <row r="57" spans="1:7" ht="15" hidden="1">
      <c r="A57" s="92"/>
      <c r="B57" s="14"/>
      <c r="C57" s="14"/>
      <c r="D57" s="14"/>
      <c r="E57" s="14" t="s">
        <v>273</v>
      </c>
      <c r="F57" s="14"/>
      <c r="G57" s="7"/>
    </row>
    <row r="58" spans="1:7" ht="15" hidden="1">
      <c r="A58" s="92" t="s">
        <v>260</v>
      </c>
      <c r="B58" s="14" t="s">
        <v>154</v>
      </c>
      <c r="C58" s="14" t="s">
        <v>233</v>
      </c>
      <c r="D58" s="14" t="s">
        <v>249</v>
      </c>
      <c r="E58" s="14" t="s">
        <v>261</v>
      </c>
      <c r="F58" s="14"/>
      <c r="G58" s="7"/>
    </row>
    <row r="59" spans="1:7" ht="15" hidden="1">
      <c r="A59" s="92" t="s">
        <v>262</v>
      </c>
      <c r="B59" s="14" t="s">
        <v>154</v>
      </c>
      <c r="C59" s="14" t="s">
        <v>233</v>
      </c>
      <c r="D59" s="14" t="s">
        <v>249</v>
      </c>
      <c r="E59" s="14" t="s">
        <v>263</v>
      </c>
      <c r="F59" s="7">
        <f>F60+F61</f>
        <v>0</v>
      </c>
      <c r="G59" s="7">
        <f>G60+G61</f>
        <v>0</v>
      </c>
    </row>
    <row r="60" spans="1:7" ht="15" hidden="1">
      <c r="A60" s="92" t="s">
        <v>264</v>
      </c>
      <c r="B60" s="14" t="s">
        <v>154</v>
      </c>
      <c r="C60" s="14" t="s">
        <v>233</v>
      </c>
      <c r="D60" s="14" t="s">
        <v>249</v>
      </c>
      <c r="E60" s="14" t="s">
        <v>265</v>
      </c>
      <c r="F60" s="14"/>
      <c r="G60" s="7"/>
    </row>
    <row r="61" spans="1:7" ht="15" hidden="1">
      <c r="A61" s="92" t="s">
        <v>266</v>
      </c>
      <c r="B61" s="14" t="s">
        <v>154</v>
      </c>
      <c r="C61" s="14" t="s">
        <v>233</v>
      </c>
      <c r="D61" s="14" t="s">
        <v>249</v>
      </c>
      <c r="E61" s="14" t="s">
        <v>267</v>
      </c>
      <c r="F61" s="14"/>
      <c r="G61" s="7"/>
    </row>
    <row r="62" spans="1:7" ht="45" customHeight="1" hidden="1">
      <c r="A62" s="92" t="s">
        <v>274</v>
      </c>
      <c r="B62" s="14" t="s">
        <v>154</v>
      </c>
      <c r="C62" s="14" t="s">
        <v>233</v>
      </c>
      <c r="D62" s="14" t="s">
        <v>275</v>
      </c>
      <c r="E62" s="14" t="s">
        <v>1</v>
      </c>
      <c r="F62" s="14"/>
      <c r="G62" s="7">
        <f>G63</f>
        <v>0</v>
      </c>
    </row>
    <row r="63" spans="1:7" ht="45" customHeight="1" hidden="1">
      <c r="A63" s="92" t="s">
        <v>276</v>
      </c>
      <c r="B63" s="14" t="s">
        <v>154</v>
      </c>
      <c r="C63" s="14" t="s">
        <v>239</v>
      </c>
      <c r="D63" s="14" t="s">
        <v>277</v>
      </c>
      <c r="E63" s="14" t="s">
        <v>263</v>
      </c>
      <c r="F63" s="14"/>
      <c r="G63" s="7">
        <f>G64</f>
        <v>0</v>
      </c>
    </row>
    <row r="64" spans="1:7" ht="15" hidden="1">
      <c r="A64" s="92" t="s">
        <v>264</v>
      </c>
      <c r="B64" s="14" t="s">
        <v>154</v>
      </c>
      <c r="C64" s="14" t="s">
        <v>239</v>
      </c>
      <c r="D64" s="14" t="s">
        <v>277</v>
      </c>
      <c r="E64" s="14" t="s">
        <v>265</v>
      </c>
      <c r="F64" s="14"/>
      <c r="G64" s="7"/>
    </row>
    <row r="65" spans="1:7" ht="21" customHeight="1">
      <c r="A65" s="92" t="s">
        <v>278</v>
      </c>
      <c r="B65" s="14" t="s">
        <v>154</v>
      </c>
      <c r="C65" s="14" t="s">
        <v>233</v>
      </c>
      <c r="D65" s="14" t="s">
        <v>279</v>
      </c>
      <c r="E65" s="14"/>
      <c r="F65" s="7">
        <f>F67+F66</f>
        <v>18.6</v>
      </c>
      <c r="G65" s="7">
        <f>G67+G66</f>
        <v>18.6</v>
      </c>
    </row>
    <row r="66" spans="1:7" ht="15" customHeight="1" hidden="1">
      <c r="A66" s="92" t="s">
        <v>280</v>
      </c>
      <c r="B66" s="14" t="s">
        <v>154</v>
      </c>
      <c r="C66" s="14" t="s">
        <v>233</v>
      </c>
      <c r="D66" s="14" t="s">
        <v>281</v>
      </c>
      <c r="E66" s="14"/>
      <c r="F66" s="7"/>
      <c r="G66" s="7"/>
    </row>
    <row r="67" spans="1:7" ht="15" hidden="1">
      <c r="A67" s="92" t="s">
        <v>282</v>
      </c>
      <c r="B67" s="14" t="s">
        <v>154</v>
      </c>
      <c r="C67" s="14" t="s">
        <v>233</v>
      </c>
      <c r="D67" s="14" t="s">
        <v>283</v>
      </c>
      <c r="E67" s="14" t="s">
        <v>1</v>
      </c>
      <c r="F67" s="7">
        <f>F68+F69</f>
        <v>18.6</v>
      </c>
      <c r="G67" s="7">
        <f>G68+G69</f>
        <v>18.6</v>
      </c>
    </row>
    <row r="68" spans="1:7" ht="15" hidden="1">
      <c r="A68" s="92" t="s">
        <v>238</v>
      </c>
      <c r="B68" s="14" t="s">
        <v>154</v>
      </c>
      <c r="C68" s="14" t="s">
        <v>233</v>
      </c>
      <c r="D68" s="14" t="s">
        <v>283</v>
      </c>
      <c r="E68" s="14" t="s">
        <v>250</v>
      </c>
      <c r="F68" s="7">
        <v>15.6</v>
      </c>
      <c r="G68" s="7">
        <v>15.6</v>
      </c>
    </row>
    <row r="69" spans="1:7" ht="15" hidden="1">
      <c r="A69" s="96" t="s">
        <v>284</v>
      </c>
      <c r="B69" s="14" t="s">
        <v>154</v>
      </c>
      <c r="C69" s="14" t="s">
        <v>233</v>
      </c>
      <c r="D69" s="14" t="s">
        <v>285</v>
      </c>
      <c r="E69" s="14" t="s">
        <v>250</v>
      </c>
      <c r="F69" s="14" t="s">
        <v>616</v>
      </c>
      <c r="G69" s="7">
        <v>3</v>
      </c>
    </row>
    <row r="70" spans="1:7" ht="44.25" customHeight="1">
      <c r="A70" s="92" t="s">
        <v>286</v>
      </c>
      <c r="B70" s="14" t="s">
        <v>154</v>
      </c>
      <c r="C70" s="14" t="s">
        <v>287</v>
      </c>
      <c r="D70" s="14"/>
      <c r="E70" s="14" t="s">
        <v>1</v>
      </c>
      <c r="F70" s="7" t="str">
        <f aca="true" t="shared" si="2" ref="F70:G73">F71</f>
        <v>0,7</v>
      </c>
      <c r="G70" s="7">
        <f t="shared" si="2"/>
        <v>0.7</v>
      </c>
    </row>
    <row r="71" spans="1:7" ht="111" customHeight="1">
      <c r="A71" s="97" t="s">
        <v>288</v>
      </c>
      <c r="B71" s="14" t="s">
        <v>154</v>
      </c>
      <c r="C71" s="14" t="s">
        <v>289</v>
      </c>
      <c r="D71" s="14"/>
      <c r="E71" s="14" t="s">
        <v>1</v>
      </c>
      <c r="F71" s="7" t="str">
        <f t="shared" si="2"/>
        <v>0,7</v>
      </c>
      <c r="G71" s="7">
        <f t="shared" si="2"/>
        <v>0.7</v>
      </c>
    </row>
    <row r="72" spans="1:7" ht="33.75" customHeight="1">
      <c r="A72" s="118" t="s">
        <v>248</v>
      </c>
      <c r="B72" s="14" t="s">
        <v>154</v>
      </c>
      <c r="C72" s="14" t="s">
        <v>289</v>
      </c>
      <c r="D72" s="14" t="s">
        <v>240</v>
      </c>
      <c r="E72" s="14" t="s">
        <v>1</v>
      </c>
      <c r="F72" s="7" t="str">
        <f t="shared" si="2"/>
        <v>0,7</v>
      </c>
      <c r="G72" s="7">
        <f t="shared" si="2"/>
        <v>0.7</v>
      </c>
    </row>
    <row r="73" spans="1:7" ht="15" hidden="1">
      <c r="A73" s="92" t="s">
        <v>262</v>
      </c>
      <c r="B73" s="14" t="s">
        <v>154</v>
      </c>
      <c r="C73" s="14" t="s">
        <v>289</v>
      </c>
      <c r="D73" s="14" t="s">
        <v>249</v>
      </c>
      <c r="E73" s="14" t="s">
        <v>263</v>
      </c>
      <c r="F73" s="7" t="str">
        <f t="shared" si="2"/>
        <v>0,7</v>
      </c>
      <c r="G73" s="7">
        <f t="shared" si="2"/>
        <v>0.7</v>
      </c>
    </row>
    <row r="74" spans="1:7" ht="15" hidden="1">
      <c r="A74" s="92" t="s">
        <v>266</v>
      </c>
      <c r="B74" s="14" t="s">
        <v>154</v>
      </c>
      <c r="C74" s="14" t="s">
        <v>289</v>
      </c>
      <c r="D74" s="14" t="s">
        <v>249</v>
      </c>
      <c r="E74" s="14" t="s">
        <v>267</v>
      </c>
      <c r="F74" s="14" t="s">
        <v>617</v>
      </c>
      <c r="G74" s="7">
        <v>0.7</v>
      </c>
    </row>
    <row r="75" spans="1:7" ht="31.5" customHeight="1" hidden="1">
      <c r="A75" s="93" t="s">
        <v>155</v>
      </c>
      <c r="B75" s="94" t="s">
        <v>156</v>
      </c>
      <c r="C75" s="94" t="s">
        <v>225</v>
      </c>
      <c r="D75" s="94"/>
      <c r="E75" s="94" t="s">
        <v>1</v>
      </c>
      <c r="F75" s="9">
        <f aca="true" t="shared" si="3" ref="F75:F81">F76</f>
        <v>0</v>
      </c>
      <c r="G75" s="9"/>
    </row>
    <row r="76" spans="1:7" ht="30" hidden="1">
      <c r="A76" s="92" t="s">
        <v>226</v>
      </c>
      <c r="B76" s="14" t="s">
        <v>156</v>
      </c>
      <c r="C76" s="14" t="s">
        <v>227</v>
      </c>
      <c r="D76" s="14"/>
      <c r="E76" s="14" t="s">
        <v>1</v>
      </c>
      <c r="F76" s="7">
        <f t="shared" si="3"/>
        <v>0</v>
      </c>
      <c r="G76" s="7"/>
    </row>
    <row r="77" spans="1:7" ht="45" hidden="1">
      <c r="A77" s="92" t="s">
        <v>228</v>
      </c>
      <c r="B77" s="14" t="s">
        <v>156</v>
      </c>
      <c r="C77" s="14" t="s">
        <v>229</v>
      </c>
      <c r="D77" s="14"/>
      <c r="E77" s="14" t="s">
        <v>1</v>
      </c>
      <c r="F77" s="7">
        <f t="shared" si="3"/>
        <v>0</v>
      </c>
      <c r="G77" s="7"/>
    </row>
    <row r="78" spans="1:7" ht="30" hidden="1">
      <c r="A78" s="92" t="s">
        <v>230</v>
      </c>
      <c r="B78" s="14" t="s">
        <v>156</v>
      </c>
      <c r="C78" s="14" t="s">
        <v>231</v>
      </c>
      <c r="D78" s="14"/>
      <c r="E78" s="14" t="s">
        <v>1</v>
      </c>
      <c r="F78" s="7">
        <f t="shared" si="3"/>
        <v>0</v>
      </c>
      <c r="G78" s="7"/>
    </row>
    <row r="79" spans="1:7" ht="15" hidden="1">
      <c r="A79" s="92" t="s">
        <v>290</v>
      </c>
      <c r="B79" s="14" t="s">
        <v>156</v>
      </c>
      <c r="C79" s="14" t="s">
        <v>291</v>
      </c>
      <c r="D79" s="14"/>
      <c r="E79" s="14" t="s">
        <v>1</v>
      </c>
      <c r="F79" s="7">
        <f t="shared" si="3"/>
        <v>0</v>
      </c>
      <c r="G79" s="7"/>
    </row>
    <row r="80" spans="1:7" ht="30" hidden="1">
      <c r="A80" s="92" t="s">
        <v>248</v>
      </c>
      <c r="B80" s="14" t="s">
        <v>156</v>
      </c>
      <c r="C80" s="14" t="s">
        <v>291</v>
      </c>
      <c r="D80" s="14" t="s">
        <v>240</v>
      </c>
      <c r="E80" s="14" t="s">
        <v>1</v>
      </c>
      <c r="F80" s="7">
        <f t="shared" si="3"/>
        <v>0</v>
      </c>
      <c r="G80" s="7"/>
    </row>
    <row r="81" spans="1:7" ht="15" hidden="1">
      <c r="A81" s="92" t="s">
        <v>238</v>
      </c>
      <c r="B81" s="14" t="s">
        <v>156</v>
      </c>
      <c r="C81" s="14" t="s">
        <v>291</v>
      </c>
      <c r="D81" s="14" t="s">
        <v>249</v>
      </c>
      <c r="E81" s="14" t="s">
        <v>240</v>
      </c>
      <c r="F81" s="7">
        <f t="shared" si="3"/>
        <v>0</v>
      </c>
      <c r="G81" s="7"/>
    </row>
    <row r="82" spans="1:7" ht="15" hidden="1">
      <c r="A82" s="92" t="s">
        <v>284</v>
      </c>
      <c r="B82" s="14" t="s">
        <v>156</v>
      </c>
      <c r="C82" s="14" t="s">
        <v>291</v>
      </c>
      <c r="D82" s="14" t="s">
        <v>249</v>
      </c>
      <c r="E82" s="14" t="s">
        <v>250</v>
      </c>
      <c r="F82" s="14"/>
      <c r="G82" s="7"/>
    </row>
    <row r="83" spans="1:7" ht="21" customHeight="1">
      <c r="A83" s="93" t="s">
        <v>157</v>
      </c>
      <c r="B83" s="94" t="s">
        <v>158</v>
      </c>
      <c r="C83" s="94" t="s">
        <v>225</v>
      </c>
      <c r="D83" s="94"/>
      <c r="E83" s="94"/>
      <c r="F83" s="9">
        <f aca="true" t="shared" si="4" ref="F83:G89">F84</f>
        <v>1034.3</v>
      </c>
      <c r="G83" s="9">
        <f t="shared" si="4"/>
        <v>1027.9</v>
      </c>
    </row>
    <row r="84" spans="1:7" ht="31.5" customHeight="1">
      <c r="A84" s="92" t="s">
        <v>226</v>
      </c>
      <c r="B84" s="14" t="s">
        <v>158</v>
      </c>
      <c r="C84" s="14" t="s">
        <v>227</v>
      </c>
      <c r="D84" s="14"/>
      <c r="E84" s="14"/>
      <c r="F84" s="7">
        <f t="shared" si="4"/>
        <v>1034.3</v>
      </c>
      <c r="G84" s="7">
        <f t="shared" si="4"/>
        <v>1027.9</v>
      </c>
    </row>
    <row r="85" spans="1:7" ht="35.25" customHeight="1">
      <c r="A85" s="92" t="s">
        <v>228</v>
      </c>
      <c r="B85" s="14" t="s">
        <v>158</v>
      </c>
      <c r="C85" s="14" t="s">
        <v>229</v>
      </c>
      <c r="D85" s="14"/>
      <c r="E85" s="14"/>
      <c r="F85" s="7">
        <f t="shared" si="4"/>
        <v>1034.3</v>
      </c>
      <c r="G85" s="7">
        <f t="shared" si="4"/>
        <v>1027.9</v>
      </c>
    </row>
    <row r="86" spans="1:7" ht="33" customHeight="1">
      <c r="A86" s="92" t="s">
        <v>230</v>
      </c>
      <c r="B86" s="14" t="s">
        <v>158</v>
      </c>
      <c r="C86" s="14" t="s">
        <v>231</v>
      </c>
      <c r="D86" s="14"/>
      <c r="E86" s="14"/>
      <c r="F86" s="7">
        <f t="shared" si="4"/>
        <v>1034.3</v>
      </c>
      <c r="G86" s="7">
        <f t="shared" si="4"/>
        <v>1027.9</v>
      </c>
    </row>
    <row r="87" spans="1:7" ht="28.5" customHeight="1">
      <c r="A87" s="92" t="s">
        <v>292</v>
      </c>
      <c r="B87" s="14" t="s">
        <v>158</v>
      </c>
      <c r="C87" s="14" t="s">
        <v>293</v>
      </c>
      <c r="D87" s="14"/>
      <c r="E87" s="14"/>
      <c r="F87" s="7">
        <f t="shared" si="4"/>
        <v>1034.3</v>
      </c>
      <c r="G87" s="7">
        <f t="shared" si="4"/>
        <v>1027.9</v>
      </c>
    </row>
    <row r="88" spans="1:7" ht="20.25" customHeight="1">
      <c r="A88" s="92" t="s">
        <v>278</v>
      </c>
      <c r="B88" s="14" t="s">
        <v>158</v>
      </c>
      <c r="C88" s="14" t="s">
        <v>293</v>
      </c>
      <c r="D88" s="14" t="s">
        <v>279</v>
      </c>
      <c r="E88" s="14" t="s">
        <v>1</v>
      </c>
      <c r="F88" s="7">
        <v>1034.3</v>
      </c>
      <c r="G88" s="7">
        <v>1027.9</v>
      </c>
    </row>
    <row r="89" spans="1:7" ht="15" hidden="1">
      <c r="A89" s="92" t="s">
        <v>238</v>
      </c>
      <c r="B89" s="14" t="s">
        <v>158</v>
      </c>
      <c r="C89" s="14" t="s">
        <v>294</v>
      </c>
      <c r="D89" s="14" t="s">
        <v>295</v>
      </c>
      <c r="E89" s="6">
        <v>200</v>
      </c>
      <c r="F89" s="7">
        <f t="shared" si="4"/>
        <v>984.6</v>
      </c>
      <c r="G89" s="7">
        <f t="shared" si="4"/>
        <v>510.2</v>
      </c>
    </row>
    <row r="90" spans="1:7" ht="15" hidden="1">
      <c r="A90" s="92" t="s">
        <v>284</v>
      </c>
      <c r="B90" s="14" t="s">
        <v>158</v>
      </c>
      <c r="C90" s="14" t="s">
        <v>294</v>
      </c>
      <c r="D90" s="14" t="s">
        <v>295</v>
      </c>
      <c r="E90" s="6">
        <v>290</v>
      </c>
      <c r="F90" s="7">
        <v>984.6</v>
      </c>
      <c r="G90" s="7">
        <v>510.2</v>
      </c>
    </row>
    <row r="91" spans="1:7" ht="15.75" hidden="1">
      <c r="A91" s="93" t="s">
        <v>159</v>
      </c>
      <c r="B91" s="94" t="s">
        <v>160</v>
      </c>
      <c r="C91" s="94" t="s">
        <v>225</v>
      </c>
      <c r="D91" s="94"/>
      <c r="E91" s="94"/>
      <c r="F91" s="94"/>
      <c r="G91" s="9">
        <f aca="true" t="shared" si="5" ref="G91:G96">G92</f>
        <v>0</v>
      </c>
    </row>
    <row r="92" spans="1:7" ht="30" customHeight="1" hidden="1">
      <c r="A92" s="92" t="s">
        <v>226</v>
      </c>
      <c r="B92" s="14" t="s">
        <v>160</v>
      </c>
      <c r="C92" s="14" t="s">
        <v>227</v>
      </c>
      <c r="D92" s="94"/>
      <c r="E92" s="94"/>
      <c r="F92" s="94"/>
      <c r="G92" s="7">
        <f t="shared" si="5"/>
        <v>0</v>
      </c>
    </row>
    <row r="93" spans="1:7" ht="45" hidden="1">
      <c r="A93" s="92" t="s">
        <v>228</v>
      </c>
      <c r="B93" s="14" t="s">
        <v>160</v>
      </c>
      <c r="C93" s="14" t="s">
        <v>229</v>
      </c>
      <c r="D93" s="98"/>
      <c r="E93" s="98"/>
      <c r="F93" s="98"/>
      <c r="G93" s="7">
        <f t="shared" si="5"/>
        <v>0</v>
      </c>
    </row>
    <row r="94" spans="1:7" ht="30" hidden="1">
      <c r="A94" s="92" t="s">
        <v>230</v>
      </c>
      <c r="B94" s="14" t="s">
        <v>160</v>
      </c>
      <c r="C94" s="14" t="s">
        <v>231</v>
      </c>
      <c r="D94" s="14"/>
      <c r="E94" s="14"/>
      <c r="F94" s="14"/>
      <c r="G94" s="7">
        <f t="shared" si="5"/>
        <v>0</v>
      </c>
    </row>
    <row r="95" spans="1:7" ht="15" customHeight="1" hidden="1">
      <c r="A95" s="92" t="s">
        <v>159</v>
      </c>
      <c r="B95" s="14" t="s">
        <v>160</v>
      </c>
      <c r="C95" s="14" t="s">
        <v>296</v>
      </c>
      <c r="D95" s="14"/>
      <c r="E95" s="14"/>
      <c r="F95" s="14"/>
      <c r="G95" s="7">
        <f t="shared" si="5"/>
        <v>0</v>
      </c>
    </row>
    <row r="96" spans="1:7" ht="45" customHeight="1" hidden="1">
      <c r="A96" s="92" t="s">
        <v>618</v>
      </c>
      <c r="B96" s="14" t="s">
        <v>160</v>
      </c>
      <c r="C96" s="14" t="s">
        <v>296</v>
      </c>
      <c r="D96" s="14" t="s">
        <v>240</v>
      </c>
      <c r="E96" s="14" t="s">
        <v>1</v>
      </c>
      <c r="F96" s="14"/>
      <c r="G96" s="7">
        <f t="shared" si="5"/>
        <v>0</v>
      </c>
    </row>
    <row r="97" spans="1:7" ht="15" hidden="1">
      <c r="A97" s="92" t="s">
        <v>260</v>
      </c>
      <c r="B97" s="14" t="s">
        <v>160</v>
      </c>
      <c r="C97" s="14" t="s">
        <v>296</v>
      </c>
      <c r="D97" s="14" t="s">
        <v>249</v>
      </c>
      <c r="E97" s="6">
        <v>310</v>
      </c>
      <c r="F97" s="6"/>
      <c r="G97" s="7"/>
    </row>
    <row r="98" spans="1:7" ht="17.25" customHeight="1">
      <c r="A98" s="100" t="s">
        <v>161</v>
      </c>
      <c r="B98" s="101" t="s">
        <v>162</v>
      </c>
      <c r="C98" s="101" t="s">
        <v>225</v>
      </c>
      <c r="D98" s="101"/>
      <c r="E98" s="101" t="s">
        <v>1</v>
      </c>
      <c r="F98" s="9">
        <f>F99</f>
        <v>473.9</v>
      </c>
      <c r="G98" s="9"/>
    </row>
    <row r="99" spans="1:7" ht="21" customHeight="1">
      <c r="A99" s="102" t="s">
        <v>163</v>
      </c>
      <c r="B99" s="94" t="s">
        <v>164</v>
      </c>
      <c r="C99" s="101" t="s">
        <v>225</v>
      </c>
      <c r="D99" s="101"/>
      <c r="E99" s="101" t="s">
        <v>1</v>
      </c>
      <c r="F99" s="9">
        <f>F101</f>
        <v>473.9</v>
      </c>
      <c r="G99" s="9"/>
    </row>
    <row r="100" spans="1:7" ht="36.75" customHeight="1">
      <c r="A100" s="92" t="s">
        <v>226</v>
      </c>
      <c r="B100" s="14" t="s">
        <v>164</v>
      </c>
      <c r="C100" s="80" t="s">
        <v>227</v>
      </c>
      <c r="D100" s="80"/>
      <c r="E100" s="80"/>
      <c r="F100" s="7">
        <f>F101</f>
        <v>473.9</v>
      </c>
      <c r="G100" s="7"/>
    </row>
    <row r="101" spans="1:7" ht="45" customHeight="1">
      <c r="A101" s="92" t="s">
        <v>298</v>
      </c>
      <c r="B101" s="14" t="s">
        <v>164</v>
      </c>
      <c r="C101" s="80" t="s">
        <v>299</v>
      </c>
      <c r="D101" s="80"/>
      <c r="E101" s="80" t="s">
        <v>1</v>
      </c>
      <c r="F101" s="7">
        <f>F102</f>
        <v>473.9</v>
      </c>
      <c r="G101" s="7"/>
    </row>
    <row r="102" spans="1:7" ht="48" customHeight="1">
      <c r="A102" s="92" t="s">
        <v>300</v>
      </c>
      <c r="B102" s="14" t="s">
        <v>164</v>
      </c>
      <c r="C102" s="14" t="s">
        <v>301</v>
      </c>
      <c r="D102" s="80"/>
      <c r="E102" s="80" t="s">
        <v>1</v>
      </c>
      <c r="F102" s="7">
        <f>F103+F108</f>
        <v>473.9</v>
      </c>
      <c r="G102" s="7"/>
    </row>
    <row r="103" spans="1:7" ht="78.75" customHeight="1">
      <c r="A103" s="92" t="s">
        <v>234</v>
      </c>
      <c r="B103" s="14" t="s">
        <v>164</v>
      </c>
      <c r="C103" s="14" t="s">
        <v>301</v>
      </c>
      <c r="D103" s="80" t="s">
        <v>235</v>
      </c>
      <c r="E103" s="80" t="s">
        <v>1</v>
      </c>
      <c r="F103" s="7">
        <v>473.9</v>
      </c>
      <c r="G103" s="7"/>
    </row>
    <row r="104" spans="1:7" ht="15" hidden="1">
      <c r="A104" s="92" t="s">
        <v>238</v>
      </c>
      <c r="B104" s="14" t="s">
        <v>164</v>
      </c>
      <c r="C104" s="14" t="s">
        <v>302</v>
      </c>
      <c r="D104" s="80" t="s">
        <v>237</v>
      </c>
      <c r="E104" s="80" t="s">
        <v>240</v>
      </c>
      <c r="F104" s="7">
        <f>F105</f>
        <v>440.29999999999995</v>
      </c>
      <c r="G104" s="7"/>
    </row>
    <row r="105" spans="1:7" ht="30" hidden="1">
      <c r="A105" s="92" t="s">
        <v>241</v>
      </c>
      <c r="B105" s="14" t="s">
        <v>164</v>
      </c>
      <c r="C105" s="14" t="s">
        <v>302</v>
      </c>
      <c r="D105" s="80" t="s">
        <v>237</v>
      </c>
      <c r="E105" s="80" t="s">
        <v>242</v>
      </c>
      <c r="F105" s="7">
        <f>F106+F107</f>
        <v>440.29999999999995</v>
      </c>
      <c r="G105" s="7"/>
    </row>
    <row r="106" spans="1:7" ht="15" hidden="1">
      <c r="A106" s="92" t="s">
        <v>243</v>
      </c>
      <c r="B106" s="14" t="s">
        <v>164</v>
      </c>
      <c r="C106" s="14" t="s">
        <v>302</v>
      </c>
      <c r="D106" s="80" t="s">
        <v>237</v>
      </c>
      <c r="E106" s="80" t="s">
        <v>244</v>
      </c>
      <c r="F106" s="7">
        <v>338.2</v>
      </c>
      <c r="G106" s="7"/>
    </row>
    <row r="107" spans="1:7" ht="15" hidden="1">
      <c r="A107" s="92" t="s">
        <v>303</v>
      </c>
      <c r="B107" s="14" t="s">
        <v>164</v>
      </c>
      <c r="C107" s="14" t="s">
        <v>302</v>
      </c>
      <c r="D107" s="80" t="s">
        <v>237</v>
      </c>
      <c r="E107" s="80" t="s">
        <v>247</v>
      </c>
      <c r="F107" s="7">
        <v>102.1</v>
      </c>
      <c r="G107" s="7"/>
    </row>
    <row r="108" spans="1:7" ht="32.25" customHeight="1" hidden="1">
      <c r="A108" s="118" t="s">
        <v>248</v>
      </c>
      <c r="B108" s="14" t="s">
        <v>164</v>
      </c>
      <c r="C108" s="14" t="s">
        <v>301</v>
      </c>
      <c r="D108" s="80" t="s">
        <v>240</v>
      </c>
      <c r="E108" s="80" t="s">
        <v>1</v>
      </c>
      <c r="F108" s="7"/>
      <c r="G108" s="7"/>
    </row>
    <row r="109" spans="1:7" ht="15" hidden="1">
      <c r="A109" s="92" t="s">
        <v>262</v>
      </c>
      <c r="B109" s="14" t="s">
        <v>164</v>
      </c>
      <c r="C109" s="14" t="s">
        <v>302</v>
      </c>
      <c r="D109" s="80" t="s">
        <v>249</v>
      </c>
      <c r="E109" s="80" t="s">
        <v>263</v>
      </c>
      <c r="F109" s="7" t="str">
        <f>F110</f>
        <v>31,5</v>
      </c>
      <c r="G109" s="7">
        <f>G110</f>
        <v>0</v>
      </c>
    </row>
    <row r="110" spans="1:7" ht="15" hidden="1">
      <c r="A110" s="103" t="s">
        <v>266</v>
      </c>
      <c r="B110" s="14" t="s">
        <v>164</v>
      </c>
      <c r="C110" s="80" t="s">
        <v>302</v>
      </c>
      <c r="D110" s="80" t="s">
        <v>249</v>
      </c>
      <c r="E110" s="80" t="s">
        <v>267</v>
      </c>
      <c r="F110" s="80" t="s">
        <v>619</v>
      </c>
      <c r="G110" s="7"/>
    </row>
    <row r="111" spans="1:7" ht="30" customHeight="1">
      <c r="A111" s="100" t="s">
        <v>165</v>
      </c>
      <c r="B111" s="94" t="s">
        <v>166</v>
      </c>
      <c r="C111" s="101" t="s">
        <v>225</v>
      </c>
      <c r="D111" s="101"/>
      <c r="E111" s="101"/>
      <c r="F111" s="9">
        <f>F112+F121</f>
        <v>10</v>
      </c>
      <c r="G111" s="9"/>
    </row>
    <row r="112" spans="1:7" ht="45.75" customHeight="1" hidden="1">
      <c r="A112" s="138" t="s">
        <v>167</v>
      </c>
      <c r="B112" s="94" t="s">
        <v>168</v>
      </c>
      <c r="C112" s="101" t="s">
        <v>225</v>
      </c>
      <c r="D112" s="101"/>
      <c r="E112" s="101"/>
      <c r="F112" s="9">
        <f aca="true" t="shared" si="6" ref="F112:G118">F113</f>
        <v>0</v>
      </c>
      <c r="G112" s="9"/>
    </row>
    <row r="113" spans="1:7" ht="30" customHeight="1" hidden="1">
      <c r="A113" s="92" t="s">
        <v>304</v>
      </c>
      <c r="B113" s="14" t="s">
        <v>168</v>
      </c>
      <c r="C113" s="80" t="s">
        <v>305</v>
      </c>
      <c r="D113" s="80"/>
      <c r="E113" s="80"/>
      <c r="F113" s="7">
        <f t="shared" si="6"/>
        <v>0</v>
      </c>
      <c r="G113" s="7"/>
    </row>
    <row r="114" spans="1:7" ht="55.5" customHeight="1" hidden="1">
      <c r="A114" s="92" t="s">
        <v>402</v>
      </c>
      <c r="B114" s="14" t="s">
        <v>168</v>
      </c>
      <c r="C114" s="14" t="s">
        <v>307</v>
      </c>
      <c r="D114" s="14"/>
      <c r="E114" s="14"/>
      <c r="F114" s="7">
        <f t="shared" si="6"/>
        <v>0</v>
      </c>
      <c r="G114" s="7"/>
    </row>
    <row r="115" spans="1:7" ht="30" customHeight="1" hidden="1">
      <c r="A115" s="92" t="s">
        <v>310</v>
      </c>
      <c r="B115" s="14" t="s">
        <v>168</v>
      </c>
      <c r="C115" s="14" t="s">
        <v>311</v>
      </c>
      <c r="D115" s="80"/>
      <c r="E115" s="80"/>
      <c r="F115" s="7">
        <f t="shared" si="6"/>
        <v>0</v>
      </c>
      <c r="G115" s="7"/>
    </row>
    <row r="116" spans="1:7" ht="30" customHeight="1" hidden="1">
      <c r="A116" s="118" t="s">
        <v>248</v>
      </c>
      <c r="B116" s="14" t="s">
        <v>168</v>
      </c>
      <c r="C116" s="14" t="s">
        <v>311</v>
      </c>
      <c r="D116" s="80" t="s">
        <v>240</v>
      </c>
      <c r="E116" s="80"/>
      <c r="F116" s="7"/>
      <c r="G116" s="7"/>
    </row>
    <row r="117" spans="1:7" ht="15" hidden="1">
      <c r="A117" s="92" t="s">
        <v>238</v>
      </c>
      <c r="B117" s="14" t="s">
        <v>620</v>
      </c>
      <c r="C117" s="14" t="s">
        <v>311</v>
      </c>
      <c r="D117" s="80" t="s">
        <v>249</v>
      </c>
      <c r="E117" s="80" t="s">
        <v>240</v>
      </c>
      <c r="F117" s="7">
        <f t="shared" si="6"/>
        <v>0</v>
      </c>
      <c r="G117" s="7">
        <f t="shared" si="6"/>
        <v>0</v>
      </c>
    </row>
    <row r="118" spans="1:7" ht="15" hidden="1">
      <c r="A118" s="96" t="s">
        <v>312</v>
      </c>
      <c r="B118" s="14" t="s">
        <v>620</v>
      </c>
      <c r="C118" s="14" t="s">
        <v>311</v>
      </c>
      <c r="D118" s="80" t="s">
        <v>249</v>
      </c>
      <c r="E118" s="80" t="s">
        <v>255</v>
      </c>
      <c r="F118" s="7">
        <f t="shared" si="6"/>
        <v>0</v>
      </c>
      <c r="G118" s="7">
        <f t="shared" si="6"/>
        <v>0</v>
      </c>
    </row>
    <row r="119" spans="1:7" ht="15" hidden="1">
      <c r="A119" s="92" t="s">
        <v>313</v>
      </c>
      <c r="B119" s="14" t="s">
        <v>620</v>
      </c>
      <c r="C119" s="14" t="s">
        <v>311</v>
      </c>
      <c r="D119" s="80" t="s">
        <v>249</v>
      </c>
      <c r="E119" s="80" t="s">
        <v>259</v>
      </c>
      <c r="F119" s="7"/>
      <c r="G119" s="7"/>
    </row>
    <row r="120" spans="1:7" ht="15" hidden="1">
      <c r="A120" s="92"/>
      <c r="B120" s="14" t="s">
        <v>620</v>
      </c>
      <c r="C120" s="14" t="s">
        <v>311</v>
      </c>
      <c r="D120" s="80" t="s">
        <v>249</v>
      </c>
      <c r="E120" s="80" t="s">
        <v>265</v>
      </c>
      <c r="F120" s="7"/>
      <c r="G120" s="7"/>
    </row>
    <row r="121" spans="1:7" ht="31.5">
      <c r="A121" s="93" t="s">
        <v>169</v>
      </c>
      <c r="B121" s="94" t="s">
        <v>170</v>
      </c>
      <c r="C121" s="101" t="s">
        <v>225</v>
      </c>
      <c r="D121" s="101"/>
      <c r="E121" s="101"/>
      <c r="F121" s="9">
        <f aca="true" t="shared" si="7" ref="F121:F126">F122</f>
        <v>10</v>
      </c>
      <c r="G121" s="9"/>
    </row>
    <row r="122" spans="1:7" ht="30">
      <c r="A122" s="92" t="s">
        <v>304</v>
      </c>
      <c r="B122" s="14" t="s">
        <v>170</v>
      </c>
      <c r="C122" s="80" t="s">
        <v>305</v>
      </c>
      <c r="D122" s="80"/>
      <c r="E122" s="80"/>
      <c r="F122" s="7">
        <f t="shared" si="7"/>
        <v>10</v>
      </c>
      <c r="G122" s="9"/>
    </row>
    <row r="123" spans="1:7" ht="45">
      <c r="A123" s="92" t="s">
        <v>314</v>
      </c>
      <c r="B123" s="14" t="s">
        <v>170</v>
      </c>
      <c r="C123" s="80" t="s">
        <v>315</v>
      </c>
      <c r="D123" s="14"/>
      <c r="E123" s="94"/>
      <c r="F123" s="9">
        <f t="shared" si="7"/>
        <v>10</v>
      </c>
      <c r="G123" s="9"/>
    </row>
    <row r="124" spans="1:7" ht="30" customHeight="1">
      <c r="A124" s="92" t="s">
        <v>316</v>
      </c>
      <c r="B124" s="14" t="s">
        <v>170</v>
      </c>
      <c r="C124" s="80" t="s">
        <v>317</v>
      </c>
      <c r="D124" s="105"/>
      <c r="E124" s="80"/>
      <c r="F124" s="7">
        <f t="shared" si="7"/>
        <v>10</v>
      </c>
      <c r="G124" s="111"/>
    </row>
    <row r="125" spans="1:7" ht="30">
      <c r="A125" s="92" t="s">
        <v>248</v>
      </c>
      <c r="B125" s="14" t="s">
        <v>170</v>
      </c>
      <c r="C125" s="80" t="s">
        <v>317</v>
      </c>
      <c r="D125" s="80" t="s">
        <v>240</v>
      </c>
      <c r="E125" s="80"/>
      <c r="F125" s="7">
        <v>10</v>
      </c>
      <c r="G125" s="111"/>
    </row>
    <row r="126" spans="1:7" ht="15" customHeight="1" hidden="1">
      <c r="A126" s="92" t="s">
        <v>238</v>
      </c>
      <c r="B126" s="14" t="s">
        <v>170</v>
      </c>
      <c r="C126" s="80" t="s">
        <v>317</v>
      </c>
      <c r="D126" s="80" t="s">
        <v>249</v>
      </c>
      <c r="E126" s="80" t="s">
        <v>255</v>
      </c>
      <c r="F126" s="7">
        <f t="shared" si="7"/>
        <v>0</v>
      </c>
      <c r="G126" s="7"/>
    </row>
    <row r="127" spans="1:7" ht="15" customHeight="1" hidden="1">
      <c r="A127" s="92" t="s">
        <v>312</v>
      </c>
      <c r="B127" s="14" t="s">
        <v>170</v>
      </c>
      <c r="C127" s="80" t="s">
        <v>317</v>
      </c>
      <c r="D127" s="80" t="s">
        <v>249</v>
      </c>
      <c r="E127" s="80" t="s">
        <v>261</v>
      </c>
      <c r="F127" s="7"/>
      <c r="G127" s="7"/>
    </row>
    <row r="128" spans="1:7" ht="15" customHeight="1" hidden="1">
      <c r="A128" s="92" t="s">
        <v>260</v>
      </c>
      <c r="B128" s="14" t="s">
        <v>170</v>
      </c>
      <c r="C128" s="14" t="s">
        <v>621</v>
      </c>
      <c r="D128" s="80" t="s">
        <v>249</v>
      </c>
      <c r="E128" s="80" t="s">
        <v>261</v>
      </c>
      <c r="F128" s="80"/>
      <c r="G128" s="7"/>
    </row>
    <row r="129" spans="1:7" ht="20.25" customHeight="1">
      <c r="A129" s="100" t="s">
        <v>171</v>
      </c>
      <c r="B129" s="94" t="s">
        <v>172</v>
      </c>
      <c r="C129" s="101" t="s">
        <v>225</v>
      </c>
      <c r="D129" s="101"/>
      <c r="E129" s="101" t="s">
        <v>1</v>
      </c>
      <c r="F129" s="9">
        <f>F139+F165+F130</f>
        <v>45420.16315789474</v>
      </c>
      <c r="G129" s="9">
        <f>G139+G165+G130</f>
        <v>45535.16315789474</v>
      </c>
    </row>
    <row r="130" spans="1:7" ht="15.75" customHeight="1" hidden="1">
      <c r="A130" s="93" t="s">
        <v>173</v>
      </c>
      <c r="B130" s="94" t="s">
        <v>174</v>
      </c>
      <c r="C130" s="101" t="s">
        <v>225</v>
      </c>
      <c r="D130" s="101"/>
      <c r="E130" s="101"/>
      <c r="F130" s="101"/>
      <c r="G130" s="9">
        <f aca="true" t="shared" si="8" ref="G130:G137">G131</f>
        <v>0</v>
      </c>
    </row>
    <row r="131" spans="1:7" ht="30" customHeight="1" hidden="1">
      <c r="A131" s="92" t="s">
        <v>318</v>
      </c>
      <c r="B131" s="14" t="s">
        <v>174</v>
      </c>
      <c r="C131" s="14" t="s">
        <v>227</v>
      </c>
      <c r="D131" s="80"/>
      <c r="E131" s="80"/>
      <c r="F131" s="80"/>
      <c r="G131" s="7">
        <f t="shared" si="8"/>
        <v>0</v>
      </c>
    </row>
    <row r="132" spans="1:7" ht="45" customHeight="1" hidden="1">
      <c r="A132" s="92" t="s">
        <v>228</v>
      </c>
      <c r="B132" s="14" t="s">
        <v>174</v>
      </c>
      <c r="C132" s="14" t="s">
        <v>229</v>
      </c>
      <c r="D132" s="80"/>
      <c r="E132" s="80"/>
      <c r="F132" s="80"/>
      <c r="G132" s="7">
        <f t="shared" si="8"/>
        <v>0</v>
      </c>
    </row>
    <row r="133" spans="1:7" ht="45" customHeight="1" hidden="1">
      <c r="A133" s="92" t="s">
        <v>230</v>
      </c>
      <c r="B133" s="14" t="s">
        <v>174</v>
      </c>
      <c r="C133" s="14" t="s">
        <v>231</v>
      </c>
      <c r="D133" s="80"/>
      <c r="E133" s="80"/>
      <c r="F133" s="80"/>
      <c r="G133" s="7">
        <f t="shared" si="8"/>
        <v>0</v>
      </c>
    </row>
    <row r="134" spans="1:7" ht="45" customHeight="1" hidden="1">
      <c r="A134" s="92" t="s">
        <v>319</v>
      </c>
      <c r="B134" s="14" t="s">
        <v>174</v>
      </c>
      <c r="C134" s="14" t="s">
        <v>320</v>
      </c>
      <c r="D134" s="80"/>
      <c r="E134" s="80"/>
      <c r="F134" s="80"/>
      <c r="G134" s="7">
        <f t="shared" si="8"/>
        <v>0</v>
      </c>
    </row>
    <row r="135" spans="1:7" ht="45" customHeight="1" hidden="1">
      <c r="A135" s="92" t="s">
        <v>248</v>
      </c>
      <c r="B135" s="14" t="s">
        <v>174</v>
      </c>
      <c r="C135" s="14" t="s">
        <v>320</v>
      </c>
      <c r="D135" s="80" t="s">
        <v>240</v>
      </c>
      <c r="E135" s="80"/>
      <c r="F135" s="80"/>
      <c r="G135" s="7">
        <f t="shared" si="8"/>
        <v>0</v>
      </c>
    </row>
    <row r="136" spans="1:7" ht="15" customHeight="1" hidden="1">
      <c r="A136" s="92" t="s">
        <v>238</v>
      </c>
      <c r="B136" s="14" t="s">
        <v>174</v>
      </c>
      <c r="C136" s="14" t="s">
        <v>320</v>
      </c>
      <c r="D136" s="80" t="s">
        <v>249</v>
      </c>
      <c r="E136" s="80" t="s">
        <v>240</v>
      </c>
      <c r="F136" s="80"/>
      <c r="G136" s="7">
        <f t="shared" si="8"/>
        <v>0</v>
      </c>
    </row>
    <row r="137" spans="1:7" ht="15" customHeight="1" hidden="1">
      <c r="A137" s="92" t="s">
        <v>312</v>
      </c>
      <c r="B137" s="14" t="s">
        <v>174</v>
      </c>
      <c r="C137" s="14" t="s">
        <v>320</v>
      </c>
      <c r="D137" s="80" t="s">
        <v>249</v>
      </c>
      <c r="E137" s="80" t="s">
        <v>255</v>
      </c>
      <c r="F137" s="80"/>
      <c r="G137" s="7">
        <f t="shared" si="8"/>
        <v>0</v>
      </c>
    </row>
    <row r="138" spans="1:7" ht="15" customHeight="1" hidden="1">
      <c r="A138" s="92" t="s">
        <v>313</v>
      </c>
      <c r="B138" s="14" t="s">
        <v>174</v>
      </c>
      <c r="C138" s="14" t="s">
        <v>320</v>
      </c>
      <c r="D138" s="14" t="s">
        <v>249</v>
      </c>
      <c r="E138" s="14" t="s">
        <v>259</v>
      </c>
      <c r="F138" s="14"/>
      <c r="G138" s="7"/>
    </row>
    <row r="139" spans="1:7" ht="21" customHeight="1">
      <c r="A139" s="93" t="s">
        <v>175</v>
      </c>
      <c r="B139" s="94" t="s">
        <v>176</v>
      </c>
      <c r="C139" s="101" t="s">
        <v>225</v>
      </c>
      <c r="D139" s="101"/>
      <c r="E139" s="101" t="s">
        <v>1</v>
      </c>
      <c r="F139" s="9">
        <f>F144+F140</f>
        <v>45420.16315789474</v>
      </c>
      <c r="G139" s="9">
        <f>G144+G140</f>
        <v>45535.16315789474</v>
      </c>
    </row>
    <row r="140" spans="1:7" ht="15.75">
      <c r="A140" s="92" t="s">
        <v>351</v>
      </c>
      <c r="B140" s="14" t="s">
        <v>176</v>
      </c>
      <c r="C140" s="80" t="s">
        <v>305</v>
      </c>
      <c r="D140" s="80"/>
      <c r="E140" s="101"/>
      <c r="F140" s="7">
        <f aca="true" t="shared" si="9" ref="F140:G142">F141</f>
        <v>42105.26315789474</v>
      </c>
      <c r="G140" s="7">
        <f t="shared" si="9"/>
        <v>42105.26315789474</v>
      </c>
    </row>
    <row r="141" spans="1:7" ht="15.75">
      <c r="A141" s="92" t="s">
        <v>533</v>
      </c>
      <c r="B141" s="14" t="s">
        <v>176</v>
      </c>
      <c r="C141" s="80" t="s">
        <v>532</v>
      </c>
      <c r="D141" s="80"/>
      <c r="E141" s="101"/>
      <c r="F141" s="7">
        <f t="shared" si="9"/>
        <v>42105.26315789474</v>
      </c>
      <c r="G141" s="7">
        <f t="shared" si="9"/>
        <v>42105.26315789474</v>
      </c>
    </row>
    <row r="142" spans="1:7" ht="60">
      <c r="A142" s="92" t="s">
        <v>534</v>
      </c>
      <c r="B142" s="14" t="s">
        <v>176</v>
      </c>
      <c r="C142" s="80" t="s">
        <v>535</v>
      </c>
      <c r="D142" s="80"/>
      <c r="E142" s="101"/>
      <c r="F142" s="7">
        <f t="shared" si="9"/>
        <v>42105.26315789474</v>
      </c>
      <c r="G142" s="7">
        <f t="shared" si="9"/>
        <v>42105.26315789474</v>
      </c>
    </row>
    <row r="143" spans="1:7" ht="30">
      <c r="A143" s="118" t="s">
        <v>248</v>
      </c>
      <c r="B143" s="14" t="s">
        <v>176</v>
      </c>
      <c r="C143" s="80" t="s">
        <v>535</v>
      </c>
      <c r="D143" s="80" t="s">
        <v>240</v>
      </c>
      <c r="E143" s="101"/>
      <c r="F143" s="7">
        <f>40000/0.95</f>
        <v>42105.26315789474</v>
      </c>
      <c r="G143" s="7">
        <f>40000/0.95</f>
        <v>42105.26315789474</v>
      </c>
    </row>
    <row r="144" spans="1:7" ht="31.5" customHeight="1">
      <c r="A144" s="92" t="s">
        <v>318</v>
      </c>
      <c r="B144" s="14" t="s">
        <v>176</v>
      </c>
      <c r="C144" s="14" t="s">
        <v>227</v>
      </c>
      <c r="D144" s="80"/>
      <c r="E144" s="80"/>
      <c r="F144" s="7">
        <f>F145</f>
        <v>3314.9</v>
      </c>
      <c r="G144" s="7">
        <f>G145</f>
        <v>3429.9</v>
      </c>
    </row>
    <row r="145" spans="1:7" ht="45">
      <c r="A145" s="92" t="s">
        <v>228</v>
      </c>
      <c r="B145" s="14" t="s">
        <v>176</v>
      </c>
      <c r="C145" s="14" t="s">
        <v>229</v>
      </c>
      <c r="D145" s="80"/>
      <c r="E145" s="80"/>
      <c r="F145" s="7">
        <f>F146</f>
        <v>3314.9</v>
      </c>
      <c r="G145" s="7">
        <f>G146</f>
        <v>3429.9</v>
      </c>
    </row>
    <row r="146" spans="1:7" ht="30">
      <c r="A146" s="92" t="s">
        <v>230</v>
      </c>
      <c r="B146" s="14" t="s">
        <v>176</v>
      </c>
      <c r="C146" s="14" t="s">
        <v>231</v>
      </c>
      <c r="D146" s="80"/>
      <c r="E146" s="80"/>
      <c r="F146" s="7">
        <f>F147+F152+F159</f>
        <v>3314.9</v>
      </c>
      <c r="G146" s="7">
        <f>G147+G152+G159</f>
        <v>3429.9</v>
      </c>
    </row>
    <row r="147" spans="1:7" ht="30" customHeight="1" hidden="1">
      <c r="A147" s="92" t="s">
        <v>330</v>
      </c>
      <c r="B147" s="14" t="s">
        <v>176</v>
      </c>
      <c r="C147" s="14" t="s">
        <v>331</v>
      </c>
      <c r="D147" s="80"/>
      <c r="E147" s="80"/>
      <c r="F147" s="7">
        <f aca="true" t="shared" si="10" ref="F147:G150">F148</f>
        <v>0</v>
      </c>
      <c r="G147" s="7">
        <f t="shared" si="10"/>
        <v>0</v>
      </c>
    </row>
    <row r="148" spans="1:7" ht="30" hidden="1">
      <c r="A148" s="92" t="s">
        <v>248</v>
      </c>
      <c r="B148" s="14" t="s">
        <v>176</v>
      </c>
      <c r="C148" s="14" t="s">
        <v>331</v>
      </c>
      <c r="D148" s="80" t="s">
        <v>240</v>
      </c>
      <c r="E148" s="80"/>
      <c r="F148" s="7">
        <f t="shared" si="10"/>
        <v>0</v>
      </c>
      <c r="G148" s="7">
        <f t="shared" si="10"/>
        <v>0</v>
      </c>
    </row>
    <row r="149" spans="1:7" ht="15" hidden="1">
      <c r="A149" s="92" t="s">
        <v>238</v>
      </c>
      <c r="B149" s="14" t="s">
        <v>176</v>
      </c>
      <c r="C149" s="14" t="s">
        <v>331</v>
      </c>
      <c r="D149" s="80" t="s">
        <v>249</v>
      </c>
      <c r="E149" s="80" t="s">
        <v>240</v>
      </c>
      <c r="F149" s="7">
        <f t="shared" si="10"/>
        <v>0</v>
      </c>
      <c r="G149" s="7">
        <f t="shared" si="10"/>
        <v>0</v>
      </c>
    </row>
    <row r="150" spans="1:7" ht="15" hidden="1">
      <c r="A150" s="92" t="s">
        <v>312</v>
      </c>
      <c r="B150" s="14" t="s">
        <v>176</v>
      </c>
      <c r="C150" s="14" t="s">
        <v>331</v>
      </c>
      <c r="D150" s="80" t="s">
        <v>249</v>
      </c>
      <c r="E150" s="80" t="s">
        <v>255</v>
      </c>
      <c r="F150" s="7">
        <f t="shared" si="10"/>
        <v>0</v>
      </c>
      <c r="G150" s="7">
        <f t="shared" si="10"/>
        <v>0</v>
      </c>
    </row>
    <row r="151" spans="1:7" ht="15" hidden="1">
      <c r="A151" s="92" t="s">
        <v>313</v>
      </c>
      <c r="B151" s="14" t="s">
        <v>176</v>
      </c>
      <c r="C151" s="14" t="s">
        <v>331</v>
      </c>
      <c r="D151" s="14" t="s">
        <v>249</v>
      </c>
      <c r="E151" s="14" t="s">
        <v>259</v>
      </c>
      <c r="F151" s="14"/>
      <c r="G151" s="7"/>
    </row>
    <row r="152" spans="1:7" ht="15" hidden="1">
      <c r="A152" s="92" t="s">
        <v>330</v>
      </c>
      <c r="B152" s="14" t="s">
        <v>176</v>
      </c>
      <c r="C152" s="14" t="s">
        <v>333</v>
      </c>
      <c r="D152" s="80"/>
      <c r="E152" s="80"/>
      <c r="F152" s="80"/>
      <c r="G152" s="7">
        <f>G153</f>
        <v>0</v>
      </c>
    </row>
    <row r="153" spans="1:7" ht="30" hidden="1">
      <c r="A153" s="92" t="s">
        <v>248</v>
      </c>
      <c r="B153" s="14" t="s">
        <v>176</v>
      </c>
      <c r="C153" s="14" t="s">
        <v>333</v>
      </c>
      <c r="D153" s="80" t="s">
        <v>240</v>
      </c>
      <c r="E153" s="80"/>
      <c r="F153" s="80"/>
      <c r="G153" s="7">
        <f>G154+G157+G158</f>
        <v>0</v>
      </c>
    </row>
    <row r="154" spans="1:7" ht="15" hidden="1">
      <c r="A154" s="92" t="s">
        <v>238</v>
      </c>
      <c r="B154" s="14" t="s">
        <v>176</v>
      </c>
      <c r="C154" s="14" t="s">
        <v>333</v>
      </c>
      <c r="D154" s="80" t="s">
        <v>249</v>
      </c>
      <c r="E154" s="80" t="s">
        <v>240</v>
      </c>
      <c r="F154" s="80"/>
      <c r="G154" s="7">
        <f>G155</f>
        <v>0</v>
      </c>
    </row>
    <row r="155" spans="1:7" ht="15" hidden="1">
      <c r="A155" s="92" t="s">
        <v>312</v>
      </c>
      <c r="B155" s="14" t="s">
        <v>176</v>
      </c>
      <c r="C155" s="14" t="s">
        <v>333</v>
      </c>
      <c r="D155" s="80" t="s">
        <v>249</v>
      </c>
      <c r="E155" s="80" t="s">
        <v>255</v>
      </c>
      <c r="F155" s="80"/>
      <c r="G155" s="7">
        <f>G156</f>
        <v>0</v>
      </c>
    </row>
    <row r="156" spans="1:7" ht="15" hidden="1">
      <c r="A156" s="92" t="s">
        <v>313</v>
      </c>
      <c r="B156" s="14" t="s">
        <v>176</v>
      </c>
      <c r="C156" s="14" t="s">
        <v>333</v>
      </c>
      <c r="D156" s="14" t="s">
        <v>249</v>
      </c>
      <c r="E156" s="14" t="s">
        <v>259</v>
      </c>
      <c r="F156" s="14"/>
      <c r="G156" s="7"/>
    </row>
    <row r="157" spans="1:7" ht="15" hidden="1">
      <c r="A157" s="92"/>
      <c r="B157" s="14" t="s">
        <v>176</v>
      </c>
      <c r="C157" s="14" t="s">
        <v>333</v>
      </c>
      <c r="D157" s="14" t="s">
        <v>249</v>
      </c>
      <c r="E157" s="14" t="s">
        <v>265</v>
      </c>
      <c r="F157" s="14"/>
      <c r="G157" s="7"/>
    </row>
    <row r="158" spans="1:7" ht="15" hidden="1">
      <c r="A158" s="92"/>
      <c r="B158" s="14" t="s">
        <v>176</v>
      </c>
      <c r="C158" s="14" t="s">
        <v>333</v>
      </c>
      <c r="D158" s="14" t="s">
        <v>249</v>
      </c>
      <c r="E158" s="14" t="s">
        <v>267</v>
      </c>
      <c r="F158" s="14"/>
      <c r="G158" s="7"/>
    </row>
    <row r="159" spans="1:7" ht="13.5" customHeight="1">
      <c r="A159" s="92" t="s">
        <v>334</v>
      </c>
      <c r="B159" s="14" t="s">
        <v>176</v>
      </c>
      <c r="C159" s="14" t="s">
        <v>335</v>
      </c>
      <c r="D159" s="80"/>
      <c r="E159" s="80"/>
      <c r="F159" s="7">
        <f aca="true" t="shared" si="11" ref="F159:G161">F160</f>
        <v>3314.9</v>
      </c>
      <c r="G159" s="7">
        <f t="shared" si="11"/>
        <v>3429.9</v>
      </c>
    </row>
    <row r="160" spans="1:7" ht="30">
      <c r="A160" s="92" t="s">
        <v>248</v>
      </c>
      <c r="B160" s="14" t="s">
        <v>176</v>
      </c>
      <c r="C160" s="14" t="s">
        <v>335</v>
      </c>
      <c r="D160" s="80" t="s">
        <v>240</v>
      </c>
      <c r="E160" s="80"/>
      <c r="F160" s="12">
        <v>3314.9</v>
      </c>
      <c r="G160" s="12">
        <f t="shared" si="11"/>
        <v>3429.9</v>
      </c>
    </row>
    <row r="161" spans="1:7" ht="15" hidden="1">
      <c r="A161" s="92" t="s">
        <v>238</v>
      </c>
      <c r="B161" s="14" t="s">
        <v>176</v>
      </c>
      <c r="C161" s="14" t="s">
        <v>335</v>
      </c>
      <c r="D161" s="80" t="s">
        <v>249</v>
      </c>
      <c r="E161" s="80" t="s">
        <v>240</v>
      </c>
      <c r="F161" s="7">
        <f t="shared" si="11"/>
        <v>3314.9</v>
      </c>
      <c r="G161" s="7">
        <f t="shared" si="11"/>
        <v>3429.9</v>
      </c>
    </row>
    <row r="162" spans="1:7" ht="15" hidden="1">
      <c r="A162" s="92" t="s">
        <v>312</v>
      </c>
      <c r="B162" s="14" t="s">
        <v>176</v>
      </c>
      <c r="C162" s="14" t="s">
        <v>335</v>
      </c>
      <c r="D162" s="80" t="s">
        <v>249</v>
      </c>
      <c r="E162" s="80" t="s">
        <v>255</v>
      </c>
      <c r="F162" s="7">
        <f>F164+F163</f>
        <v>3314.9</v>
      </c>
      <c r="G162" s="7">
        <f>G164+G163</f>
        <v>3429.9</v>
      </c>
    </row>
    <row r="163" spans="1:7" ht="15" hidden="1">
      <c r="A163" s="92" t="s">
        <v>313</v>
      </c>
      <c r="B163" s="14" t="s">
        <v>176</v>
      </c>
      <c r="C163" s="14" t="s">
        <v>335</v>
      </c>
      <c r="D163" s="14" t="s">
        <v>249</v>
      </c>
      <c r="E163" s="14" t="s">
        <v>259</v>
      </c>
      <c r="F163" s="189">
        <v>3314.9</v>
      </c>
      <c r="G163" s="7">
        <v>3429.9</v>
      </c>
    </row>
    <row r="164" spans="1:7" ht="15" hidden="1">
      <c r="A164" s="92" t="s">
        <v>260</v>
      </c>
      <c r="B164" s="14" t="s">
        <v>176</v>
      </c>
      <c r="C164" s="14" t="s">
        <v>335</v>
      </c>
      <c r="D164" s="80" t="s">
        <v>249</v>
      </c>
      <c r="E164" s="80" t="s">
        <v>261</v>
      </c>
      <c r="F164" s="80"/>
      <c r="G164" s="7"/>
    </row>
    <row r="165" spans="1:7" ht="17.25" customHeight="1" hidden="1">
      <c r="A165" s="93" t="s">
        <v>177</v>
      </c>
      <c r="B165" s="94" t="s">
        <v>178</v>
      </c>
      <c r="C165" s="94" t="s">
        <v>225</v>
      </c>
      <c r="D165" s="101"/>
      <c r="E165" s="101"/>
      <c r="F165" s="9">
        <f aca="true" t="shared" si="12" ref="F165:G172">F166</f>
        <v>0</v>
      </c>
      <c r="G165" s="9">
        <f t="shared" si="12"/>
        <v>0</v>
      </c>
    </row>
    <row r="166" spans="1:7" ht="32.25" customHeight="1" hidden="1">
      <c r="A166" s="92" t="s">
        <v>226</v>
      </c>
      <c r="B166" s="14" t="s">
        <v>178</v>
      </c>
      <c r="C166" s="14" t="s">
        <v>227</v>
      </c>
      <c r="D166" s="80"/>
      <c r="E166" s="80"/>
      <c r="F166" s="7">
        <f t="shared" si="12"/>
        <v>0</v>
      </c>
      <c r="G166" s="7">
        <f t="shared" si="12"/>
        <v>0</v>
      </c>
    </row>
    <row r="167" spans="1:7" ht="45" hidden="1">
      <c r="A167" s="92" t="s">
        <v>228</v>
      </c>
      <c r="B167" s="14" t="s">
        <v>178</v>
      </c>
      <c r="C167" s="14" t="s">
        <v>229</v>
      </c>
      <c r="D167" s="80"/>
      <c r="E167" s="80"/>
      <c r="F167" s="7">
        <f t="shared" si="12"/>
        <v>0</v>
      </c>
      <c r="G167" s="7">
        <f t="shared" si="12"/>
        <v>0</v>
      </c>
    </row>
    <row r="168" spans="1:7" ht="30" hidden="1">
      <c r="A168" s="92" t="s">
        <v>230</v>
      </c>
      <c r="B168" s="14" t="s">
        <v>178</v>
      </c>
      <c r="C168" s="14" t="s">
        <v>231</v>
      </c>
      <c r="D168" s="80"/>
      <c r="E168" s="80"/>
      <c r="F168" s="7">
        <f t="shared" si="12"/>
        <v>0</v>
      </c>
      <c r="G168" s="7">
        <f t="shared" si="12"/>
        <v>0</v>
      </c>
    </row>
    <row r="169" spans="1:7" ht="15" hidden="1">
      <c r="A169" s="92" t="s">
        <v>334</v>
      </c>
      <c r="B169" s="14" t="s">
        <v>178</v>
      </c>
      <c r="C169" s="14" t="s">
        <v>335</v>
      </c>
      <c r="D169" s="80"/>
      <c r="E169" s="80"/>
      <c r="F169" s="7">
        <f>F170</f>
        <v>0</v>
      </c>
      <c r="G169" s="7">
        <f>G170</f>
        <v>0</v>
      </c>
    </row>
    <row r="170" spans="1:7" ht="30" hidden="1">
      <c r="A170" s="92" t="s">
        <v>248</v>
      </c>
      <c r="B170" s="14" t="s">
        <v>178</v>
      </c>
      <c r="C170" s="14" t="s">
        <v>335</v>
      </c>
      <c r="D170" s="80" t="s">
        <v>240</v>
      </c>
      <c r="E170" s="80"/>
      <c r="F170" s="7"/>
      <c r="G170" s="7"/>
    </row>
    <row r="171" spans="1:7" ht="15" hidden="1">
      <c r="A171" s="92" t="s">
        <v>238</v>
      </c>
      <c r="B171" s="14" t="s">
        <v>178</v>
      </c>
      <c r="C171" s="14" t="s">
        <v>335</v>
      </c>
      <c r="D171" s="80" t="s">
        <v>249</v>
      </c>
      <c r="E171" s="80" t="s">
        <v>240</v>
      </c>
      <c r="F171" s="7">
        <f t="shared" si="12"/>
        <v>200</v>
      </c>
      <c r="G171" s="7">
        <f t="shared" si="12"/>
        <v>200</v>
      </c>
    </row>
    <row r="172" spans="1:7" ht="15" hidden="1">
      <c r="A172" s="92" t="s">
        <v>312</v>
      </c>
      <c r="B172" s="14" t="s">
        <v>178</v>
      </c>
      <c r="C172" s="14" t="s">
        <v>335</v>
      </c>
      <c r="D172" s="80" t="s">
        <v>249</v>
      </c>
      <c r="E172" s="80" t="s">
        <v>255</v>
      </c>
      <c r="F172" s="7">
        <f t="shared" si="12"/>
        <v>200</v>
      </c>
      <c r="G172" s="7">
        <f t="shared" si="12"/>
        <v>200</v>
      </c>
    </row>
    <row r="173" spans="1:7" ht="15" hidden="1">
      <c r="A173" s="92" t="s">
        <v>260</v>
      </c>
      <c r="B173" s="14" t="s">
        <v>178</v>
      </c>
      <c r="C173" s="14" t="s">
        <v>335</v>
      </c>
      <c r="D173" s="80" t="s">
        <v>249</v>
      </c>
      <c r="E173" s="80" t="s">
        <v>261</v>
      </c>
      <c r="F173" s="12">
        <v>200</v>
      </c>
      <c r="G173" s="7">
        <v>200</v>
      </c>
    </row>
    <row r="174" spans="1:7" ht="17.25" customHeight="1">
      <c r="A174" s="100" t="s">
        <v>341</v>
      </c>
      <c r="B174" s="101" t="s">
        <v>180</v>
      </c>
      <c r="C174" s="101" t="s">
        <v>225</v>
      </c>
      <c r="D174" s="101"/>
      <c r="E174" s="101" t="s">
        <v>1</v>
      </c>
      <c r="F174" s="13">
        <f>F175+F229+F199</f>
        <v>11774.38947368421</v>
      </c>
      <c r="G174" s="13">
        <f>G175+G229+G199</f>
        <v>5536.589473684209</v>
      </c>
    </row>
    <row r="175" spans="1:7" ht="15.75" customHeight="1">
      <c r="A175" s="102" t="s">
        <v>181</v>
      </c>
      <c r="B175" s="94" t="s">
        <v>182</v>
      </c>
      <c r="C175" s="101" t="s">
        <v>225</v>
      </c>
      <c r="D175" s="101"/>
      <c r="E175" s="101" t="s">
        <v>1</v>
      </c>
      <c r="F175" s="9">
        <f>F187</f>
        <v>106.5</v>
      </c>
      <c r="G175" s="9">
        <f>G187</f>
        <v>106.5</v>
      </c>
    </row>
    <row r="176" spans="1:7" ht="15.75" customHeight="1" hidden="1">
      <c r="A176" s="106" t="s">
        <v>342</v>
      </c>
      <c r="B176" s="98" t="s">
        <v>182</v>
      </c>
      <c r="C176" s="98" t="s">
        <v>343</v>
      </c>
      <c r="D176" s="107"/>
      <c r="E176" s="107" t="s">
        <v>1</v>
      </c>
      <c r="F176" s="191"/>
      <c r="G176" s="108">
        <f>G177</f>
        <v>0</v>
      </c>
    </row>
    <row r="177" spans="1:7" ht="31.5" customHeight="1" hidden="1">
      <c r="A177" s="109" t="s">
        <v>344</v>
      </c>
      <c r="B177" s="110" t="s">
        <v>182</v>
      </c>
      <c r="C177" s="110" t="s">
        <v>343</v>
      </c>
      <c r="D177" s="105"/>
      <c r="E177" s="105" t="s">
        <v>1</v>
      </c>
      <c r="F177" s="192"/>
      <c r="G177" s="111">
        <f>G178</f>
        <v>0</v>
      </c>
    </row>
    <row r="178" spans="1:7" ht="15" customHeight="1" hidden="1">
      <c r="A178" s="92" t="s">
        <v>238</v>
      </c>
      <c r="B178" s="14" t="s">
        <v>182</v>
      </c>
      <c r="C178" s="14" t="s">
        <v>343</v>
      </c>
      <c r="D178" s="80"/>
      <c r="E178" s="80" t="s">
        <v>240</v>
      </c>
      <c r="F178" s="12"/>
      <c r="G178" s="7">
        <f>G179</f>
        <v>0</v>
      </c>
    </row>
    <row r="179" spans="1:7" ht="15" customHeight="1" hidden="1">
      <c r="A179" s="92" t="s">
        <v>312</v>
      </c>
      <c r="B179" s="14" t="s">
        <v>182</v>
      </c>
      <c r="C179" s="14" t="s">
        <v>343</v>
      </c>
      <c r="D179" s="80"/>
      <c r="E179" s="80" t="s">
        <v>255</v>
      </c>
      <c r="F179" s="12"/>
      <c r="G179" s="7">
        <f>G180</f>
        <v>0</v>
      </c>
    </row>
    <row r="180" spans="1:7" ht="15" customHeight="1" hidden="1">
      <c r="A180" s="92" t="s">
        <v>313</v>
      </c>
      <c r="B180" s="14" t="s">
        <v>182</v>
      </c>
      <c r="C180" s="14" t="s">
        <v>343</v>
      </c>
      <c r="D180" s="80"/>
      <c r="E180" s="80" t="s">
        <v>259</v>
      </c>
      <c r="F180" s="12"/>
      <c r="G180" s="7"/>
    </row>
    <row r="181" spans="1:7" ht="47.25" customHeight="1" hidden="1">
      <c r="A181" s="106" t="s">
        <v>345</v>
      </c>
      <c r="B181" s="98" t="s">
        <v>182</v>
      </c>
      <c r="C181" s="98" t="s">
        <v>346</v>
      </c>
      <c r="D181" s="107"/>
      <c r="E181" s="107" t="s">
        <v>1</v>
      </c>
      <c r="F181" s="191"/>
      <c r="G181" s="108">
        <f>G182</f>
        <v>0</v>
      </c>
    </row>
    <row r="182" spans="1:7" ht="31.5" customHeight="1" hidden="1">
      <c r="A182" s="109" t="s">
        <v>344</v>
      </c>
      <c r="B182" s="110" t="s">
        <v>182</v>
      </c>
      <c r="C182" s="110" t="s">
        <v>346</v>
      </c>
      <c r="D182" s="105"/>
      <c r="E182" s="105" t="s">
        <v>1</v>
      </c>
      <c r="F182" s="192"/>
      <c r="G182" s="111">
        <f>G183</f>
        <v>0</v>
      </c>
    </row>
    <row r="183" spans="1:7" ht="15" customHeight="1" hidden="1">
      <c r="A183" s="92" t="s">
        <v>238</v>
      </c>
      <c r="B183" s="14" t="s">
        <v>182</v>
      </c>
      <c r="C183" s="14" t="s">
        <v>346</v>
      </c>
      <c r="D183" s="80"/>
      <c r="E183" s="80" t="s">
        <v>240</v>
      </c>
      <c r="F183" s="12"/>
      <c r="G183" s="7">
        <f>G184</f>
        <v>0</v>
      </c>
    </row>
    <row r="184" spans="1:7" ht="15" customHeight="1" hidden="1">
      <c r="A184" s="92" t="s">
        <v>312</v>
      </c>
      <c r="B184" s="14" t="s">
        <v>182</v>
      </c>
      <c r="C184" s="14" t="s">
        <v>346</v>
      </c>
      <c r="D184" s="80"/>
      <c r="E184" s="80" t="s">
        <v>255</v>
      </c>
      <c r="F184" s="12"/>
      <c r="G184" s="7">
        <f>G185+G186</f>
        <v>0</v>
      </c>
    </row>
    <row r="185" spans="1:7" ht="15" customHeight="1" hidden="1">
      <c r="A185" s="92" t="s">
        <v>313</v>
      </c>
      <c r="B185" s="14" t="s">
        <v>182</v>
      </c>
      <c r="C185" s="14" t="s">
        <v>346</v>
      </c>
      <c r="D185" s="80"/>
      <c r="E185" s="80" t="s">
        <v>259</v>
      </c>
      <c r="F185" s="12"/>
      <c r="G185" s="7"/>
    </row>
    <row r="186" spans="1:7" ht="15" customHeight="1" hidden="1">
      <c r="A186" s="92" t="s">
        <v>260</v>
      </c>
      <c r="B186" s="14" t="s">
        <v>347</v>
      </c>
      <c r="C186" s="14" t="s">
        <v>348</v>
      </c>
      <c r="D186" s="80"/>
      <c r="E186" s="80" t="s">
        <v>261</v>
      </c>
      <c r="F186" s="12"/>
      <c r="G186" s="7"/>
    </row>
    <row r="187" spans="1:7" ht="33.75" customHeight="1">
      <c r="A187" s="11" t="s">
        <v>318</v>
      </c>
      <c r="B187" s="14" t="s">
        <v>182</v>
      </c>
      <c r="C187" s="80" t="s">
        <v>227</v>
      </c>
      <c r="D187" s="80"/>
      <c r="E187" s="80" t="s">
        <v>1</v>
      </c>
      <c r="F187" s="7">
        <f>F188</f>
        <v>106.5</v>
      </c>
      <c r="G187" s="7">
        <f>G188</f>
        <v>106.5</v>
      </c>
    </row>
    <row r="188" spans="1:7" ht="30" customHeight="1">
      <c r="A188" s="11" t="s">
        <v>228</v>
      </c>
      <c r="B188" s="14" t="s">
        <v>182</v>
      </c>
      <c r="C188" s="14" t="s">
        <v>229</v>
      </c>
      <c r="D188" s="80"/>
      <c r="E188" s="80" t="s">
        <v>1</v>
      </c>
      <c r="F188" s="7">
        <f>F189</f>
        <v>106.5</v>
      </c>
      <c r="G188" s="7">
        <f>G194+G189</f>
        <v>106.5</v>
      </c>
    </row>
    <row r="189" spans="1:7" ht="30.75" customHeight="1">
      <c r="A189" s="11" t="s">
        <v>230</v>
      </c>
      <c r="B189" s="14" t="s">
        <v>182</v>
      </c>
      <c r="C189" s="14" t="s">
        <v>231</v>
      </c>
      <c r="D189" s="80"/>
      <c r="E189" s="80"/>
      <c r="F189" s="7">
        <f>F190</f>
        <v>106.5</v>
      </c>
      <c r="G189" s="7">
        <f>G190</f>
        <v>106.5</v>
      </c>
    </row>
    <row r="190" spans="1:7" ht="30" customHeight="1">
      <c r="A190" s="11" t="s">
        <v>326</v>
      </c>
      <c r="B190" s="14" t="s">
        <v>182</v>
      </c>
      <c r="C190" s="14" t="s">
        <v>327</v>
      </c>
      <c r="D190" s="80"/>
      <c r="E190" s="80"/>
      <c r="F190" s="7">
        <f>F191</f>
        <v>106.5</v>
      </c>
      <c r="G190" s="7">
        <f>G191</f>
        <v>106.5</v>
      </c>
    </row>
    <row r="191" spans="1:7" ht="25.5" customHeight="1">
      <c r="A191" s="11" t="s">
        <v>248</v>
      </c>
      <c r="B191" s="14" t="s">
        <v>182</v>
      </c>
      <c r="C191" s="14" t="s">
        <v>327</v>
      </c>
      <c r="D191" s="80" t="s">
        <v>240</v>
      </c>
      <c r="E191" s="80"/>
      <c r="F191" s="7">
        <v>106.5</v>
      </c>
      <c r="G191" s="7">
        <v>106.5</v>
      </c>
    </row>
    <row r="192" spans="1:7" ht="45" customHeight="1" hidden="1">
      <c r="A192" s="202" t="s">
        <v>349</v>
      </c>
      <c r="B192" s="14" t="s">
        <v>182</v>
      </c>
      <c r="C192" s="14" t="s">
        <v>327</v>
      </c>
      <c r="D192" s="80" t="s">
        <v>249</v>
      </c>
      <c r="E192" s="80" t="s">
        <v>259</v>
      </c>
      <c r="F192" s="7">
        <f>F193</f>
        <v>0</v>
      </c>
      <c r="G192" s="7">
        <f>G193</f>
        <v>0</v>
      </c>
    </row>
    <row r="193" spans="1:7" ht="15" customHeight="1" hidden="1">
      <c r="A193" s="92" t="s">
        <v>313</v>
      </c>
      <c r="B193" s="14" t="s">
        <v>182</v>
      </c>
      <c r="C193" s="14" t="s">
        <v>622</v>
      </c>
      <c r="D193" s="80"/>
      <c r="E193" s="80" t="s">
        <v>259</v>
      </c>
      <c r="F193" s="7"/>
      <c r="G193" s="7"/>
    </row>
    <row r="194" spans="1:7" ht="31.5" customHeight="1" hidden="1">
      <c r="A194" s="106" t="s">
        <v>330</v>
      </c>
      <c r="B194" s="98" t="s">
        <v>182</v>
      </c>
      <c r="C194" s="98" t="s">
        <v>350</v>
      </c>
      <c r="D194" s="107"/>
      <c r="E194" s="107" t="s">
        <v>1</v>
      </c>
      <c r="F194" s="107"/>
      <c r="G194" s="108">
        <f>G195</f>
        <v>0</v>
      </c>
    </row>
    <row r="195" spans="1:7" ht="47.25" customHeight="1" hidden="1">
      <c r="A195" s="112" t="s">
        <v>268</v>
      </c>
      <c r="B195" s="110" t="s">
        <v>182</v>
      </c>
      <c r="C195" s="110" t="s">
        <v>350</v>
      </c>
      <c r="D195" s="105"/>
      <c r="E195" s="105" t="s">
        <v>1</v>
      </c>
      <c r="F195" s="105"/>
      <c r="G195" s="111">
        <f>G196</f>
        <v>0</v>
      </c>
    </row>
    <row r="196" spans="1:7" ht="15" customHeight="1" hidden="1">
      <c r="A196" s="92" t="s">
        <v>238</v>
      </c>
      <c r="B196" s="14" t="s">
        <v>182</v>
      </c>
      <c r="C196" s="14" t="s">
        <v>350</v>
      </c>
      <c r="D196" s="80"/>
      <c r="E196" s="80" t="s">
        <v>240</v>
      </c>
      <c r="F196" s="80"/>
      <c r="G196" s="7">
        <f>G197</f>
        <v>0</v>
      </c>
    </row>
    <row r="197" spans="1:7" ht="15" customHeight="1" hidden="1">
      <c r="A197" s="92" t="s">
        <v>312</v>
      </c>
      <c r="B197" s="14" t="s">
        <v>182</v>
      </c>
      <c r="C197" s="14" t="s">
        <v>350</v>
      </c>
      <c r="D197" s="80"/>
      <c r="E197" s="80" t="s">
        <v>255</v>
      </c>
      <c r="F197" s="80"/>
      <c r="G197" s="7">
        <f>G198</f>
        <v>0</v>
      </c>
    </row>
    <row r="198" spans="1:7" ht="15" customHeight="1" hidden="1">
      <c r="A198" s="92" t="s">
        <v>313</v>
      </c>
      <c r="B198" s="14" t="s">
        <v>182</v>
      </c>
      <c r="C198" s="14" t="s">
        <v>350</v>
      </c>
      <c r="D198" s="80"/>
      <c r="E198" s="80" t="s">
        <v>259</v>
      </c>
      <c r="F198" s="80"/>
      <c r="G198" s="7"/>
    </row>
    <row r="199" spans="1:7" ht="15.75" customHeight="1">
      <c r="A199" s="102" t="s">
        <v>183</v>
      </c>
      <c r="B199" s="94" t="s">
        <v>184</v>
      </c>
      <c r="C199" s="101" t="s">
        <v>225</v>
      </c>
      <c r="D199" s="101"/>
      <c r="E199" s="101" t="s">
        <v>1</v>
      </c>
      <c r="F199" s="9">
        <f>F217+F222</f>
        <v>590</v>
      </c>
      <c r="G199" s="9">
        <f>G217+G222</f>
        <v>330.9</v>
      </c>
    </row>
    <row r="200" spans="1:7" ht="15.75" customHeight="1" hidden="1">
      <c r="A200" s="113" t="s">
        <v>351</v>
      </c>
      <c r="B200" s="98" t="s">
        <v>184</v>
      </c>
      <c r="C200" s="107" t="s">
        <v>352</v>
      </c>
      <c r="D200" s="107"/>
      <c r="E200" s="107" t="s">
        <v>1</v>
      </c>
      <c r="F200" s="107"/>
      <c r="G200" s="108">
        <f>G201+G209</f>
        <v>0</v>
      </c>
    </row>
    <row r="201" spans="1:7" ht="31.5" customHeight="1" hidden="1">
      <c r="A201" s="93" t="s">
        <v>353</v>
      </c>
      <c r="B201" s="94" t="s">
        <v>184</v>
      </c>
      <c r="C201" s="94" t="s">
        <v>354</v>
      </c>
      <c r="D201" s="101"/>
      <c r="E201" s="101" t="s">
        <v>1</v>
      </c>
      <c r="F201" s="101"/>
      <c r="G201" s="9">
        <f>G202</f>
        <v>0</v>
      </c>
    </row>
    <row r="202" spans="1:7" ht="31.5" customHeight="1" hidden="1">
      <c r="A202" s="93" t="s">
        <v>308</v>
      </c>
      <c r="B202" s="94" t="s">
        <v>184</v>
      </c>
      <c r="C202" s="94" t="s">
        <v>355</v>
      </c>
      <c r="D202" s="101"/>
      <c r="E202" s="101" t="s">
        <v>1</v>
      </c>
      <c r="F202" s="101"/>
      <c r="G202" s="9">
        <f>G203</f>
        <v>0</v>
      </c>
    </row>
    <row r="203" spans="1:7" ht="47.25" customHeight="1" hidden="1">
      <c r="A203" s="112" t="s">
        <v>268</v>
      </c>
      <c r="B203" s="110" t="s">
        <v>184</v>
      </c>
      <c r="C203" s="110" t="s">
        <v>355</v>
      </c>
      <c r="D203" s="105"/>
      <c r="E203" s="105" t="s">
        <v>1</v>
      </c>
      <c r="F203" s="105"/>
      <c r="G203" s="111">
        <f>G204+G207</f>
        <v>0</v>
      </c>
    </row>
    <row r="204" spans="1:7" ht="15" customHeight="1" hidden="1">
      <c r="A204" s="92" t="s">
        <v>238</v>
      </c>
      <c r="B204" s="14" t="s">
        <v>184</v>
      </c>
      <c r="C204" s="14" t="s">
        <v>355</v>
      </c>
      <c r="D204" s="80"/>
      <c r="E204" s="80" t="s">
        <v>240</v>
      </c>
      <c r="F204" s="80"/>
      <c r="G204" s="7">
        <f>G205</f>
        <v>0</v>
      </c>
    </row>
    <row r="205" spans="1:7" ht="15" customHeight="1" hidden="1">
      <c r="A205" s="96" t="s">
        <v>312</v>
      </c>
      <c r="B205" s="14" t="s">
        <v>184</v>
      </c>
      <c r="C205" s="14" t="s">
        <v>355</v>
      </c>
      <c r="D205" s="80"/>
      <c r="E205" s="80" t="s">
        <v>255</v>
      </c>
      <c r="F205" s="80"/>
      <c r="G205" s="7">
        <f>G206</f>
        <v>0</v>
      </c>
    </row>
    <row r="206" spans="1:7" ht="15" customHeight="1" hidden="1">
      <c r="A206" s="92" t="s">
        <v>260</v>
      </c>
      <c r="B206" s="14" t="s">
        <v>184</v>
      </c>
      <c r="C206" s="14" t="s">
        <v>355</v>
      </c>
      <c r="D206" s="80"/>
      <c r="E206" s="80" t="s">
        <v>261</v>
      </c>
      <c r="F206" s="80"/>
      <c r="G206" s="7"/>
    </row>
    <row r="207" spans="1:7" ht="15" customHeight="1" hidden="1">
      <c r="A207" s="92" t="s">
        <v>262</v>
      </c>
      <c r="B207" s="14" t="s">
        <v>184</v>
      </c>
      <c r="C207" s="14" t="s">
        <v>355</v>
      </c>
      <c r="D207" s="80"/>
      <c r="E207" s="80" t="s">
        <v>263</v>
      </c>
      <c r="F207" s="80"/>
      <c r="G207" s="7">
        <f>G208</f>
        <v>0</v>
      </c>
    </row>
    <row r="208" spans="1:7" ht="15" customHeight="1" hidden="1">
      <c r="A208" s="92" t="s">
        <v>264</v>
      </c>
      <c r="B208" s="14" t="s">
        <v>184</v>
      </c>
      <c r="C208" s="14" t="s">
        <v>355</v>
      </c>
      <c r="D208" s="80"/>
      <c r="E208" s="80" t="s">
        <v>265</v>
      </c>
      <c r="F208" s="80"/>
      <c r="G208" s="7"/>
    </row>
    <row r="209" spans="1:7" ht="47.25" customHeight="1" hidden="1">
      <c r="A209" s="106" t="s">
        <v>356</v>
      </c>
      <c r="B209" s="94" t="s">
        <v>184</v>
      </c>
      <c r="C209" s="94" t="s">
        <v>357</v>
      </c>
      <c r="D209" s="101"/>
      <c r="E209" s="101" t="s">
        <v>1</v>
      </c>
      <c r="F209" s="101"/>
      <c r="G209" s="9">
        <f>G210</f>
        <v>0</v>
      </c>
    </row>
    <row r="210" spans="1:7" ht="31.5" customHeight="1" hidden="1">
      <c r="A210" s="93" t="s">
        <v>308</v>
      </c>
      <c r="B210" s="94" t="s">
        <v>184</v>
      </c>
      <c r="C210" s="94" t="s">
        <v>358</v>
      </c>
      <c r="D210" s="101"/>
      <c r="E210" s="101" t="s">
        <v>1</v>
      </c>
      <c r="F210" s="101"/>
      <c r="G210" s="9">
        <f>G211</f>
        <v>0</v>
      </c>
    </row>
    <row r="211" spans="1:7" ht="47.25" customHeight="1" hidden="1">
      <c r="A211" s="112" t="s">
        <v>268</v>
      </c>
      <c r="B211" s="110" t="s">
        <v>184</v>
      </c>
      <c r="C211" s="110" t="s">
        <v>358</v>
      </c>
      <c r="D211" s="105"/>
      <c r="E211" s="105" t="s">
        <v>1</v>
      </c>
      <c r="F211" s="105"/>
      <c r="G211" s="111">
        <f>G212+G215</f>
        <v>0</v>
      </c>
    </row>
    <row r="212" spans="1:7" ht="15" customHeight="1" hidden="1">
      <c r="A212" s="92" t="s">
        <v>238</v>
      </c>
      <c r="B212" s="14" t="s">
        <v>184</v>
      </c>
      <c r="C212" s="14" t="s">
        <v>358</v>
      </c>
      <c r="D212" s="80"/>
      <c r="E212" s="80" t="s">
        <v>240</v>
      </c>
      <c r="F212" s="80"/>
      <c r="G212" s="7">
        <f>G213</f>
        <v>0</v>
      </c>
    </row>
    <row r="213" spans="1:7" ht="15" customHeight="1" hidden="1">
      <c r="A213" s="96" t="s">
        <v>312</v>
      </c>
      <c r="B213" s="14" t="s">
        <v>184</v>
      </c>
      <c r="C213" s="14" t="s">
        <v>358</v>
      </c>
      <c r="D213" s="80"/>
      <c r="E213" s="80" t="s">
        <v>255</v>
      </c>
      <c r="F213" s="80"/>
      <c r="G213" s="7">
        <f>G214</f>
        <v>0</v>
      </c>
    </row>
    <row r="214" spans="1:7" ht="15" customHeight="1" hidden="1">
      <c r="A214" s="92" t="s">
        <v>260</v>
      </c>
      <c r="B214" s="14" t="s">
        <v>184</v>
      </c>
      <c r="C214" s="14" t="s">
        <v>358</v>
      </c>
      <c r="D214" s="80"/>
      <c r="E214" s="80" t="s">
        <v>261</v>
      </c>
      <c r="F214" s="80"/>
      <c r="G214" s="7"/>
    </row>
    <row r="215" spans="1:7" ht="15" hidden="1">
      <c r="A215" s="92" t="s">
        <v>262</v>
      </c>
      <c r="B215" s="14" t="s">
        <v>184</v>
      </c>
      <c r="C215" s="14" t="s">
        <v>358</v>
      </c>
      <c r="D215" s="80"/>
      <c r="E215" s="80" t="s">
        <v>263</v>
      </c>
      <c r="F215" s="80"/>
      <c r="G215" s="7">
        <f>G216</f>
        <v>0</v>
      </c>
    </row>
    <row r="216" spans="1:7" ht="15" hidden="1">
      <c r="A216" s="92" t="s">
        <v>264</v>
      </c>
      <c r="B216" s="14" t="s">
        <v>184</v>
      </c>
      <c r="C216" s="14" t="s">
        <v>358</v>
      </c>
      <c r="D216" s="80"/>
      <c r="E216" s="80" t="s">
        <v>265</v>
      </c>
      <c r="F216" s="80"/>
      <c r="G216" s="7"/>
    </row>
    <row r="217" spans="1:7" ht="24" customHeight="1">
      <c r="A217" s="11" t="s">
        <v>318</v>
      </c>
      <c r="B217" s="14" t="s">
        <v>184</v>
      </c>
      <c r="C217" s="80" t="s">
        <v>227</v>
      </c>
      <c r="D217" s="80"/>
      <c r="E217" s="80" t="s">
        <v>1</v>
      </c>
      <c r="F217" s="7">
        <f aca="true" t="shared" si="13" ref="F217:G220">F218</f>
        <v>590</v>
      </c>
      <c r="G217" s="7">
        <f t="shared" si="13"/>
        <v>330.9</v>
      </c>
    </row>
    <row r="218" spans="1:7" ht="30" customHeight="1">
      <c r="A218" s="11" t="s">
        <v>228</v>
      </c>
      <c r="B218" s="14" t="s">
        <v>184</v>
      </c>
      <c r="C218" s="14" t="s">
        <v>229</v>
      </c>
      <c r="D218" s="80"/>
      <c r="E218" s="80" t="s">
        <v>1</v>
      </c>
      <c r="F218" s="7">
        <f t="shared" si="13"/>
        <v>590</v>
      </c>
      <c r="G218" s="7">
        <f t="shared" si="13"/>
        <v>330.9</v>
      </c>
    </row>
    <row r="219" spans="1:7" ht="30.75" customHeight="1">
      <c r="A219" s="11" t="s">
        <v>230</v>
      </c>
      <c r="B219" s="14" t="s">
        <v>184</v>
      </c>
      <c r="C219" s="14" t="s">
        <v>231</v>
      </c>
      <c r="D219" s="80"/>
      <c r="E219" s="80"/>
      <c r="F219" s="7">
        <f t="shared" si="13"/>
        <v>590</v>
      </c>
      <c r="G219" s="7">
        <f t="shared" si="13"/>
        <v>330.9</v>
      </c>
    </row>
    <row r="220" spans="1:7" ht="18" customHeight="1">
      <c r="A220" s="11" t="s">
        <v>334</v>
      </c>
      <c r="B220" s="14" t="s">
        <v>184</v>
      </c>
      <c r="C220" s="14" t="s">
        <v>335</v>
      </c>
      <c r="D220" s="80"/>
      <c r="E220" s="80"/>
      <c r="F220" s="7">
        <f t="shared" si="13"/>
        <v>590</v>
      </c>
      <c r="G220" s="7">
        <f t="shared" si="13"/>
        <v>330.9</v>
      </c>
    </row>
    <row r="221" spans="1:7" ht="29.25" customHeight="1">
      <c r="A221" s="11" t="s">
        <v>248</v>
      </c>
      <c r="B221" s="14" t="s">
        <v>184</v>
      </c>
      <c r="C221" s="14" t="s">
        <v>335</v>
      </c>
      <c r="D221" s="80" t="s">
        <v>240</v>
      </c>
      <c r="E221" s="80"/>
      <c r="F221" s="7">
        <v>590</v>
      </c>
      <c r="G221" s="7">
        <f>397.3-66.4</f>
        <v>330.9</v>
      </c>
    </row>
    <row r="222" spans="1:7" ht="30" customHeight="1" hidden="1">
      <c r="A222" s="11" t="s">
        <v>308</v>
      </c>
      <c r="B222" s="14" t="s">
        <v>184</v>
      </c>
      <c r="C222" s="14" t="s">
        <v>305</v>
      </c>
      <c r="D222" s="80"/>
      <c r="E222" s="80" t="s">
        <v>1</v>
      </c>
      <c r="F222" s="80"/>
      <c r="G222" s="7">
        <f>G223</f>
        <v>0</v>
      </c>
    </row>
    <row r="223" spans="1:7" ht="30" hidden="1">
      <c r="A223" s="11" t="s">
        <v>353</v>
      </c>
      <c r="B223" s="14" t="s">
        <v>184</v>
      </c>
      <c r="C223" s="14" t="s">
        <v>623</v>
      </c>
      <c r="D223" s="80"/>
      <c r="E223" s="80" t="s">
        <v>1</v>
      </c>
      <c r="F223" s="80"/>
      <c r="G223" s="7">
        <f>G225</f>
        <v>0</v>
      </c>
    </row>
    <row r="224" spans="1:7" ht="30" hidden="1">
      <c r="A224" s="11" t="s">
        <v>308</v>
      </c>
      <c r="B224" s="14" t="s">
        <v>184</v>
      </c>
      <c r="C224" s="14" t="s">
        <v>624</v>
      </c>
      <c r="D224" s="80"/>
      <c r="E224" s="80" t="s">
        <v>240</v>
      </c>
      <c r="F224" s="80"/>
      <c r="G224" s="7">
        <f>G225</f>
        <v>0</v>
      </c>
    </row>
    <row r="225" spans="1:7" ht="30" hidden="1">
      <c r="A225" s="11" t="s">
        <v>248</v>
      </c>
      <c r="B225" s="14" t="s">
        <v>184</v>
      </c>
      <c r="C225" s="14" t="s">
        <v>624</v>
      </c>
      <c r="D225" s="80" t="s">
        <v>240</v>
      </c>
      <c r="E225" s="80" t="s">
        <v>255</v>
      </c>
      <c r="F225" s="80"/>
      <c r="G225" s="7">
        <f>G227</f>
        <v>0</v>
      </c>
    </row>
    <row r="226" spans="1:7" ht="15" hidden="1">
      <c r="A226" s="11" t="s">
        <v>260</v>
      </c>
      <c r="B226" s="14" t="s">
        <v>184</v>
      </c>
      <c r="C226" s="14" t="s">
        <v>624</v>
      </c>
      <c r="D226" s="80"/>
      <c r="E226" s="80" t="s">
        <v>261</v>
      </c>
      <c r="F226" s="80"/>
      <c r="G226" s="7"/>
    </row>
    <row r="227" spans="1:7" ht="15" hidden="1">
      <c r="A227" s="11" t="s">
        <v>262</v>
      </c>
      <c r="B227" s="14" t="s">
        <v>184</v>
      </c>
      <c r="C227" s="14" t="s">
        <v>624</v>
      </c>
      <c r="D227" s="80"/>
      <c r="E227" s="80" t="s">
        <v>263</v>
      </c>
      <c r="F227" s="80"/>
      <c r="G227" s="7">
        <f>G228</f>
        <v>0</v>
      </c>
    </row>
    <row r="228" spans="1:7" ht="15" hidden="1">
      <c r="A228" s="11" t="s">
        <v>266</v>
      </c>
      <c r="B228" s="14" t="s">
        <v>184</v>
      </c>
      <c r="C228" s="14" t="s">
        <v>624</v>
      </c>
      <c r="D228" s="80"/>
      <c r="E228" s="80" t="s">
        <v>267</v>
      </c>
      <c r="F228" s="80"/>
      <c r="G228" s="7"/>
    </row>
    <row r="229" spans="1:7" ht="18" customHeight="1">
      <c r="A229" s="93" t="s">
        <v>185</v>
      </c>
      <c r="B229" s="94" t="s">
        <v>186</v>
      </c>
      <c r="C229" s="94" t="s">
        <v>225</v>
      </c>
      <c r="D229" s="101"/>
      <c r="E229" s="101" t="s">
        <v>1</v>
      </c>
      <c r="F229" s="9">
        <f>F239+F248+F296</f>
        <v>11077.88947368421</v>
      </c>
      <c r="G229" s="9">
        <f>G239+G248</f>
        <v>5099.18947368421</v>
      </c>
    </row>
    <row r="230" spans="1:7" ht="47.25" hidden="1">
      <c r="A230" s="106" t="s">
        <v>359</v>
      </c>
      <c r="B230" s="98" t="s">
        <v>186</v>
      </c>
      <c r="C230" s="98" t="s">
        <v>360</v>
      </c>
      <c r="D230" s="107"/>
      <c r="E230" s="107" t="s">
        <v>1</v>
      </c>
      <c r="F230" s="107"/>
      <c r="G230" s="108">
        <f>G231+G235</f>
        <v>0</v>
      </c>
    </row>
    <row r="231" spans="1:7" ht="15.75" hidden="1">
      <c r="A231" s="109" t="s">
        <v>361</v>
      </c>
      <c r="B231" s="110" t="s">
        <v>186</v>
      </c>
      <c r="C231" s="110" t="s">
        <v>360</v>
      </c>
      <c r="D231" s="105"/>
      <c r="E231" s="105" t="s">
        <v>1</v>
      </c>
      <c r="F231" s="105"/>
      <c r="G231" s="111">
        <f>G232</f>
        <v>0</v>
      </c>
    </row>
    <row r="232" spans="1:7" ht="15" customHeight="1" hidden="1">
      <c r="A232" s="92" t="s">
        <v>238</v>
      </c>
      <c r="B232" s="14" t="s">
        <v>186</v>
      </c>
      <c r="C232" s="14" t="s">
        <v>360</v>
      </c>
      <c r="D232" s="80"/>
      <c r="E232" s="80" t="s">
        <v>240</v>
      </c>
      <c r="F232" s="80"/>
      <c r="G232" s="7">
        <f>G233</f>
        <v>0</v>
      </c>
    </row>
    <row r="233" spans="1:7" ht="15" customHeight="1" hidden="1">
      <c r="A233" s="96" t="s">
        <v>312</v>
      </c>
      <c r="B233" s="14" t="s">
        <v>186</v>
      </c>
      <c r="C233" s="80" t="s">
        <v>360</v>
      </c>
      <c r="D233" s="80"/>
      <c r="E233" s="80" t="s">
        <v>255</v>
      </c>
      <c r="F233" s="80"/>
      <c r="G233" s="7">
        <f>G234</f>
        <v>0</v>
      </c>
    </row>
    <row r="234" spans="1:7" ht="15" customHeight="1" hidden="1">
      <c r="A234" s="92" t="s">
        <v>260</v>
      </c>
      <c r="B234" s="14" t="s">
        <v>186</v>
      </c>
      <c r="C234" s="14" t="s">
        <v>360</v>
      </c>
      <c r="D234" s="14"/>
      <c r="E234" s="14" t="s">
        <v>261</v>
      </c>
      <c r="F234" s="14"/>
      <c r="G234" s="7"/>
    </row>
    <row r="235" spans="1:7" ht="31.5" customHeight="1" hidden="1">
      <c r="A235" s="109" t="s">
        <v>344</v>
      </c>
      <c r="B235" s="110" t="s">
        <v>186</v>
      </c>
      <c r="C235" s="110" t="s">
        <v>360</v>
      </c>
      <c r="D235" s="105"/>
      <c r="E235" s="105" t="s">
        <v>1</v>
      </c>
      <c r="F235" s="105"/>
      <c r="G235" s="111">
        <f>G236</f>
        <v>0</v>
      </c>
    </row>
    <row r="236" spans="1:7" ht="15" customHeight="1" hidden="1">
      <c r="A236" s="92" t="s">
        <v>238</v>
      </c>
      <c r="B236" s="14" t="s">
        <v>186</v>
      </c>
      <c r="C236" s="14" t="s">
        <v>360</v>
      </c>
      <c r="D236" s="80"/>
      <c r="E236" s="80" t="s">
        <v>240</v>
      </c>
      <c r="F236" s="80"/>
      <c r="G236" s="7">
        <f>G237</f>
        <v>0</v>
      </c>
    </row>
    <row r="237" spans="1:7" ht="15" customHeight="1" hidden="1">
      <c r="A237" s="96" t="s">
        <v>312</v>
      </c>
      <c r="B237" s="14" t="s">
        <v>186</v>
      </c>
      <c r="C237" s="80" t="s">
        <v>360</v>
      </c>
      <c r="D237" s="80"/>
      <c r="E237" s="80" t="s">
        <v>255</v>
      </c>
      <c r="F237" s="80"/>
      <c r="G237" s="7">
        <f>G238</f>
        <v>0</v>
      </c>
    </row>
    <row r="238" spans="1:7" ht="15" customHeight="1" hidden="1">
      <c r="A238" s="92" t="s">
        <v>260</v>
      </c>
      <c r="B238" s="14" t="s">
        <v>186</v>
      </c>
      <c r="C238" s="14" t="s">
        <v>360</v>
      </c>
      <c r="D238" s="14"/>
      <c r="E238" s="14" t="s">
        <v>261</v>
      </c>
      <c r="F238" s="14"/>
      <c r="G238" s="7"/>
    </row>
    <row r="239" spans="1:7" ht="15" customHeight="1" hidden="1">
      <c r="A239" s="92" t="s">
        <v>351</v>
      </c>
      <c r="B239" s="14" t="s">
        <v>186</v>
      </c>
      <c r="C239" s="14" t="s">
        <v>305</v>
      </c>
      <c r="D239" s="14"/>
      <c r="E239" s="14"/>
      <c r="F239" s="14"/>
      <c r="G239" s="7">
        <f>G240</f>
        <v>0</v>
      </c>
    </row>
    <row r="240" spans="1:7" ht="45" customHeight="1" hidden="1">
      <c r="A240" s="92" t="s">
        <v>625</v>
      </c>
      <c r="B240" s="14" t="s">
        <v>186</v>
      </c>
      <c r="C240" s="14" t="s">
        <v>626</v>
      </c>
      <c r="D240" s="80"/>
      <c r="E240" s="80" t="s">
        <v>1</v>
      </c>
      <c r="F240" s="80"/>
      <c r="G240" s="7">
        <f>G241</f>
        <v>0</v>
      </c>
    </row>
    <row r="241" spans="1:7" ht="30" customHeight="1" hidden="1">
      <c r="A241" s="92" t="s">
        <v>308</v>
      </c>
      <c r="B241" s="14" t="s">
        <v>186</v>
      </c>
      <c r="C241" s="14" t="s">
        <v>627</v>
      </c>
      <c r="D241" s="80"/>
      <c r="E241" s="80" t="s">
        <v>1</v>
      </c>
      <c r="F241" s="80"/>
      <c r="G241" s="7">
        <f>G242</f>
        <v>0</v>
      </c>
    </row>
    <row r="242" spans="1:7" ht="60" customHeight="1" hidden="1">
      <c r="A242" s="118" t="s">
        <v>628</v>
      </c>
      <c r="B242" s="14" t="s">
        <v>186</v>
      </c>
      <c r="C242" s="14" t="s">
        <v>629</v>
      </c>
      <c r="D242" s="80"/>
      <c r="E242" s="80" t="s">
        <v>1</v>
      </c>
      <c r="F242" s="80"/>
      <c r="G242" s="7">
        <f>G243+G246</f>
        <v>0</v>
      </c>
    </row>
    <row r="243" spans="1:7" ht="45" customHeight="1" hidden="1">
      <c r="A243" s="118" t="s">
        <v>248</v>
      </c>
      <c r="B243" s="14" t="s">
        <v>186</v>
      </c>
      <c r="C243" s="14" t="s">
        <v>629</v>
      </c>
      <c r="D243" s="80" t="s">
        <v>240</v>
      </c>
      <c r="E243" s="80" t="s">
        <v>240</v>
      </c>
      <c r="F243" s="80"/>
      <c r="G243" s="7">
        <f>G244</f>
        <v>0</v>
      </c>
    </row>
    <row r="244" spans="1:7" ht="15" customHeight="1" hidden="1">
      <c r="A244" s="96" t="s">
        <v>312</v>
      </c>
      <c r="B244" s="14" t="s">
        <v>186</v>
      </c>
      <c r="C244" s="14" t="s">
        <v>358</v>
      </c>
      <c r="D244" s="80" t="s">
        <v>249</v>
      </c>
      <c r="E244" s="80" t="s">
        <v>255</v>
      </c>
      <c r="F244" s="80"/>
      <c r="G244" s="7">
        <f>G245</f>
        <v>0</v>
      </c>
    </row>
    <row r="245" spans="1:7" ht="15" customHeight="1" hidden="1">
      <c r="A245" s="92" t="s">
        <v>260</v>
      </c>
      <c r="B245" s="14" t="s">
        <v>186</v>
      </c>
      <c r="C245" s="14" t="s">
        <v>358</v>
      </c>
      <c r="D245" s="80" t="s">
        <v>249</v>
      </c>
      <c r="E245" s="80" t="s">
        <v>261</v>
      </c>
      <c r="F245" s="80"/>
      <c r="G245" s="7"/>
    </row>
    <row r="246" spans="1:7" ht="15" customHeight="1" hidden="1">
      <c r="A246" s="92" t="s">
        <v>262</v>
      </c>
      <c r="B246" s="14" t="s">
        <v>186</v>
      </c>
      <c r="C246" s="14" t="s">
        <v>358</v>
      </c>
      <c r="D246" s="80" t="s">
        <v>249</v>
      </c>
      <c r="E246" s="80" t="s">
        <v>263</v>
      </c>
      <c r="F246" s="80"/>
      <c r="G246" s="7">
        <f>G247</f>
        <v>0</v>
      </c>
    </row>
    <row r="247" spans="1:7" ht="15" customHeight="1" hidden="1">
      <c r="A247" s="92" t="s">
        <v>264</v>
      </c>
      <c r="B247" s="14" t="s">
        <v>186</v>
      </c>
      <c r="C247" s="14" t="s">
        <v>358</v>
      </c>
      <c r="D247" s="80" t="s">
        <v>249</v>
      </c>
      <c r="E247" s="80" t="s">
        <v>265</v>
      </c>
      <c r="F247" s="80"/>
      <c r="G247" s="7"/>
    </row>
    <row r="248" spans="1:7" ht="33" customHeight="1">
      <c r="A248" s="92" t="s">
        <v>226</v>
      </c>
      <c r="B248" s="14" t="s">
        <v>186</v>
      </c>
      <c r="C248" s="14" t="s">
        <v>227</v>
      </c>
      <c r="D248" s="80"/>
      <c r="E248" s="80"/>
      <c r="F248" s="7">
        <f>F253+F291</f>
        <v>11077.88947368421</v>
      </c>
      <c r="G248" s="7">
        <f>G253+G291</f>
        <v>5099.18947368421</v>
      </c>
    </row>
    <row r="249" spans="1:7" ht="45" hidden="1">
      <c r="A249" s="92" t="s">
        <v>364</v>
      </c>
      <c r="B249" s="14" t="s">
        <v>186</v>
      </c>
      <c r="C249" s="14" t="s">
        <v>365</v>
      </c>
      <c r="D249" s="80"/>
      <c r="E249" s="80" t="s">
        <v>1</v>
      </c>
      <c r="F249" s="80"/>
      <c r="G249" s="7">
        <f>G250</f>
        <v>0</v>
      </c>
    </row>
    <row r="250" spans="1:7" ht="45" hidden="1">
      <c r="A250" s="118" t="s">
        <v>268</v>
      </c>
      <c r="B250" s="14" t="s">
        <v>186</v>
      </c>
      <c r="C250" s="14" t="s">
        <v>365</v>
      </c>
      <c r="D250" s="80"/>
      <c r="E250" s="80" t="s">
        <v>1</v>
      </c>
      <c r="F250" s="80"/>
      <c r="G250" s="7">
        <f>G251</f>
        <v>0</v>
      </c>
    </row>
    <row r="251" spans="1:7" ht="15" hidden="1">
      <c r="A251" s="92" t="s">
        <v>238</v>
      </c>
      <c r="B251" s="14" t="s">
        <v>186</v>
      </c>
      <c r="C251" s="14" t="s">
        <v>365</v>
      </c>
      <c r="D251" s="80"/>
      <c r="E251" s="80" t="s">
        <v>240</v>
      </c>
      <c r="F251" s="80"/>
      <c r="G251" s="7">
        <f>G252</f>
        <v>0</v>
      </c>
    </row>
    <row r="252" spans="1:7" ht="15" hidden="1">
      <c r="A252" s="92" t="s">
        <v>264</v>
      </c>
      <c r="B252" s="14" t="s">
        <v>186</v>
      </c>
      <c r="C252" s="80" t="s">
        <v>365</v>
      </c>
      <c r="D252" s="80"/>
      <c r="E252" s="80" t="s">
        <v>261</v>
      </c>
      <c r="F252" s="80"/>
      <c r="G252" s="7"/>
    </row>
    <row r="253" spans="1:8" ht="33.75" customHeight="1">
      <c r="A253" s="92" t="s">
        <v>228</v>
      </c>
      <c r="B253" s="14" t="s">
        <v>186</v>
      </c>
      <c r="C253" s="80" t="s">
        <v>229</v>
      </c>
      <c r="D253" s="80"/>
      <c r="E253" s="80"/>
      <c r="F253" s="7">
        <f>F254+F287</f>
        <v>6200.1</v>
      </c>
      <c r="G253" s="7">
        <f>G254+G287</f>
        <v>221.4</v>
      </c>
      <c r="H253" s="117"/>
    </row>
    <row r="254" spans="1:7" ht="30.75" customHeight="1">
      <c r="A254" s="92" t="s">
        <v>230</v>
      </c>
      <c r="B254" s="14" t="s">
        <v>186</v>
      </c>
      <c r="C254" s="80" t="s">
        <v>231</v>
      </c>
      <c r="D254" s="80"/>
      <c r="E254" s="80"/>
      <c r="F254" s="7">
        <f>F255</f>
        <v>6200.1</v>
      </c>
      <c r="G254" s="7">
        <f>G255</f>
        <v>221.4</v>
      </c>
    </row>
    <row r="255" spans="1:7" ht="31.5" customHeight="1">
      <c r="A255" s="92" t="s">
        <v>366</v>
      </c>
      <c r="B255" s="14" t="s">
        <v>186</v>
      </c>
      <c r="C255" s="14" t="s">
        <v>367</v>
      </c>
      <c r="D255" s="80"/>
      <c r="E255" s="80"/>
      <c r="F255" s="7">
        <f>F256+F266+F272</f>
        <v>6200.1</v>
      </c>
      <c r="G255" s="7">
        <f>G256+G272+G266</f>
        <v>221.4</v>
      </c>
    </row>
    <row r="256" spans="1:7" ht="18" customHeight="1">
      <c r="A256" s="96" t="s">
        <v>368</v>
      </c>
      <c r="B256" s="14" t="s">
        <v>186</v>
      </c>
      <c r="C256" s="14" t="s">
        <v>369</v>
      </c>
      <c r="D256" s="80"/>
      <c r="E256" s="80"/>
      <c r="F256" s="7">
        <f>F257</f>
        <v>1750.9</v>
      </c>
      <c r="G256" s="7">
        <f>G257</f>
        <v>0</v>
      </c>
    </row>
    <row r="257" spans="1:7" ht="33" customHeight="1">
      <c r="A257" s="118" t="s">
        <v>248</v>
      </c>
      <c r="B257" s="14" t="s">
        <v>186</v>
      </c>
      <c r="C257" s="14" t="s">
        <v>369</v>
      </c>
      <c r="D257" s="80" t="s">
        <v>240</v>
      </c>
      <c r="E257" s="80"/>
      <c r="F257" s="7">
        <v>1750.9</v>
      </c>
      <c r="G257" s="7"/>
    </row>
    <row r="258" spans="1:7" ht="15" hidden="1">
      <c r="A258" s="92" t="s">
        <v>238</v>
      </c>
      <c r="B258" s="14" t="s">
        <v>186</v>
      </c>
      <c r="C258" s="14" t="s">
        <v>369</v>
      </c>
      <c r="D258" s="80" t="s">
        <v>240</v>
      </c>
      <c r="E258" s="80" t="s">
        <v>240</v>
      </c>
      <c r="F258" s="7">
        <f>F259</f>
        <v>0</v>
      </c>
      <c r="G258" s="7">
        <f>G259</f>
        <v>0</v>
      </c>
    </row>
    <row r="259" spans="1:7" ht="15" hidden="1">
      <c r="A259" s="92" t="s">
        <v>254</v>
      </c>
      <c r="B259" s="14" t="s">
        <v>186</v>
      </c>
      <c r="C259" s="14" t="s">
        <v>369</v>
      </c>
      <c r="D259" s="80" t="s">
        <v>249</v>
      </c>
      <c r="E259" s="80" t="s">
        <v>255</v>
      </c>
      <c r="F259" s="7">
        <f>F260+F261+F262</f>
        <v>0</v>
      </c>
      <c r="G259" s="7">
        <f>G260+G261+G262</f>
        <v>0</v>
      </c>
    </row>
    <row r="260" spans="1:7" ht="15" hidden="1">
      <c r="A260" s="96" t="s">
        <v>271</v>
      </c>
      <c r="B260" s="14" t="s">
        <v>186</v>
      </c>
      <c r="C260" s="14" t="s">
        <v>369</v>
      </c>
      <c r="D260" s="80" t="s">
        <v>249</v>
      </c>
      <c r="E260" s="80" t="s">
        <v>272</v>
      </c>
      <c r="F260" s="80"/>
      <c r="G260" s="7"/>
    </row>
    <row r="261" spans="1:7" ht="15" hidden="1">
      <c r="A261" s="92" t="s">
        <v>313</v>
      </c>
      <c r="B261" s="14" t="s">
        <v>186</v>
      </c>
      <c r="C261" s="14" t="s">
        <v>369</v>
      </c>
      <c r="D261" s="80" t="s">
        <v>249</v>
      </c>
      <c r="E261" s="80" t="s">
        <v>259</v>
      </c>
      <c r="F261" s="80"/>
      <c r="G261" s="7"/>
    </row>
    <row r="262" spans="1:7" ht="15" hidden="1">
      <c r="A262" s="92" t="s">
        <v>260</v>
      </c>
      <c r="B262" s="14" t="s">
        <v>186</v>
      </c>
      <c r="C262" s="14" t="s">
        <v>369</v>
      </c>
      <c r="D262" s="80" t="s">
        <v>249</v>
      </c>
      <c r="E262" s="80" t="s">
        <v>261</v>
      </c>
      <c r="F262" s="80"/>
      <c r="G262" s="7"/>
    </row>
    <row r="263" spans="1:7" ht="15" hidden="1">
      <c r="A263" s="92" t="s">
        <v>262</v>
      </c>
      <c r="B263" s="14" t="s">
        <v>186</v>
      </c>
      <c r="C263" s="14" t="s">
        <v>369</v>
      </c>
      <c r="D263" s="14" t="s">
        <v>249</v>
      </c>
      <c r="E263" s="6">
        <v>300</v>
      </c>
      <c r="F263" s="6"/>
      <c r="G263" s="7">
        <f>G264+G265</f>
        <v>0</v>
      </c>
    </row>
    <row r="264" spans="1:7" ht="15" hidden="1">
      <c r="A264" s="92" t="s">
        <v>264</v>
      </c>
      <c r="B264" s="14" t="s">
        <v>186</v>
      </c>
      <c r="C264" s="14" t="s">
        <v>369</v>
      </c>
      <c r="D264" s="14" t="s">
        <v>249</v>
      </c>
      <c r="E264" s="6">
        <v>310</v>
      </c>
      <c r="F264" s="6"/>
      <c r="G264" s="7"/>
    </row>
    <row r="265" spans="1:7" ht="15" hidden="1">
      <c r="A265" s="103" t="s">
        <v>266</v>
      </c>
      <c r="B265" s="14" t="s">
        <v>186</v>
      </c>
      <c r="C265" s="14" t="s">
        <v>369</v>
      </c>
      <c r="D265" s="14" t="s">
        <v>249</v>
      </c>
      <c r="E265" s="6">
        <v>340</v>
      </c>
      <c r="F265" s="6"/>
      <c r="G265" s="7"/>
    </row>
    <row r="266" spans="1:7" ht="15" customHeight="1" hidden="1">
      <c r="A266" s="92" t="s">
        <v>370</v>
      </c>
      <c r="B266" s="14" t="s">
        <v>186</v>
      </c>
      <c r="C266" s="14" t="s">
        <v>371</v>
      </c>
      <c r="D266" s="80"/>
      <c r="E266" s="80"/>
      <c r="F266" s="7">
        <f aca="true" t="shared" si="14" ref="F266:G268">F267</f>
        <v>0</v>
      </c>
      <c r="G266" s="7">
        <f t="shared" si="14"/>
        <v>0</v>
      </c>
    </row>
    <row r="267" spans="1:7" ht="45" customHeight="1" hidden="1">
      <c r="A267" s="118" t="s">
        <v>248</v>
      </c>
      <c r="B267" s="14" t="s">
        <v>186</v>
      </c>
      <c r="C267" s="14" t="s">
        <v>371</v>
      </c>
      <c r="D267" s="80" t="s">
        <v>240</v>
      </c>
      <c r="E267" s="80"/>
      <c r="F267" s="7">
        <f t="shared" si="14"/>
        <v>0</v>
      </c>
      <c r="G267" s="7">
        <f t="shared" si="14"/>
        <v>0</v>
      </c>
    </row>
    <row r="268" spans="1:7" ht="15" customHeight="1" hidden="1">
      <c r="A268" s="92" t="s">
        <v>238</v>
      </c>
      <c r="B268" s="14" t="s">
        <v>186</v>
      </c>
      <c r="C268" s="14" t="s">
        <v>371</v>
      </c>
      <c r="D268" s="80" t="s">
        <v>249</v>
      </c>
      <c r="E268" s="80" t="s">
        <v>240</v>
      </c>
      <c r="F268" s="7">
        <f t="shared" si="14"/>
        <v>0</v>
      </c>
      <c r="G268" s="7">
        <f t="shared" si="14"/>
        <v>0</v>
      </c>
    </row>
    <row r="269" spans="1:7" ht="15" customHeight="1" hidden="1">
      <c r="A269" s="96" t="s">
        <v>312</v>
      </c>
      <c r="B269" s="14" t="s">
        <v>186</v>
      </c>
      <c r="C269" s="14" t="s">
        <v>371</v>
      </c>
      <c r="D269" s="80" t="s">
        <v>249</v>
      </c>
      <c r="E269" s="80" t="s">
        <v>255</v>
      </c>
      <c r="F269" s="7">
        <f>F270+F271</f>
        <v>0</v>
      </c>
      <c r="G269" s="7">
        <f>G270+G271</f>
        <v>0</v>
      </c>
    </row>
    <row r="270" spans="1:7" ht="15" customHeight="1" hidden="1">
      <c r="A270" s="92" t="s">
        <v>313</v>
      </c>
      <c r="B270" s="14" t="s">
        <v>186</v>
      </c>
      <c r="C270" s="14" t="s">
        <v>371</v>
      </c>
      <c r="D270" s="14" t="s">
        <v>249</v>
      </c>
      <c r="E270" s="14" t="s">
        <v>259</v>
      </c>
      <c r="F270" s="14"/>
      <c r="G270" s="7"/>
    </row>
    <row r="271" spans="1:7" ht="15" hidden="1">
      <c r="A271" s="92" t="s">
        <v>260</v>
      </c>
      <c r="B271" s="14" t="s">
        <v>186</v>
      </c>
      <c r="C271" s="14" t="s">
        <v>371</v>
      </c>
      <c r="D271" s="14" t="s">
        <v>249</v>
      </c>
      <c r="E271" s="14" t="s">
        <v>261</v>
      </c>
      <c r="F271" s="7"/>
      <c r="G271" s="7"/>
    </row>
    <row r="272" spans="1:7" ht="30" customHeight="1">
      <c r="A272" s="92" t="s">
        <v>372</v>
      </c>
      <c r="B272" s="14" t="s">
        <v>186</v>
      </c>
      <c r="C272" s="14" t="s">
        <v>373</v>
      </c>
      <c r="D272" s="14"/>
      <c r="E272" s="14"/>
      <c r="F272" s="7">
        <f>F278+F286</f>
        <v>4449.200000000001</v>
      </c>
      <c r="G272" s="7">
        <f>G278</f>
        <v>221.4</v>
      </c>
    </row>
    <row r="273" spans="1:7" ht="75" customHeight="1" hidden="1">
      <c r="A273" s="92" t="s">
        <v>234</v>
      </c>
      <c r="B273" s="14" t="s">
        <v>186</v>
      </c>
      <c r="C273" s="14" t="s">
        <v>373</v>
      </c>
      <c r="D273" s="14" t="s">
        <v>235</v>
      </c>
      <c r="E273" s="14" t="s">
        <v>1</v>
      </c>
      <c r="F273" s="14"/>
      <c r="G273" s="7">
        <f>G274</f>
        <v>0</v>
      </c>
    </row>
    <row r="274" spans="1:7" ht="15" customHeight="1" hidden="1">
      <c r="A274" s="92" t="s">
        <v>238</v>
      </c>
      <c r="B274" s="14" t="s">
        <v>186</v>
      </c>
      <c r="C274" s="14" t="s">
        <v>374</v>
      </c>
      <c r="D274" s="14" t="s">
        <v>237</v>
      </c>
      <c r="E274" s="6">
        <v>200</v>
      </c>
      <c r="F274" s="6"/>
      <c r="G274" s="7">
        <f>G275</f>
        <v>0</v>
      </c>
    </row>
    <row r="275" spans="1:7" ht="30" customHeight="1" hidden="1">
      <c r="A275" s="92" t="s">
        <v>241</v>
      </c>
      <c r="B275" s="14" t="s">
        <v>186</v>
      </c>
      <c r="C275" s="14" t="s">
        <v>374</v>
      </c>
      <c r="D275" s="14" t="s">
        <v>237</v>
      </c>
      <c r="E275" s="80" t="s">
        <v>242</v>
      </c>
      <c r="F275" s="80"/>
      <c r="G275" s="7">
        <f>G276+G277</f>
        <v>0</v>
      </c>
    </row>
    <row r="276" spans="1:7" ht="15" customHeight="1" hidden="1">
      <c r="A276" s="92" t="s">
        <v>243</v>
      </c>
      <c r="B276" s="14" t="s">
        <v>186</v>
      </c>
      <c r="C276" s="14" t="s">
        <v>374</v>
      </c>
      <c r="D276" s="14" t="s">
        <v>237</v>
      </c>
      <c r="E276" s="80" t="s">
        <v>244</v>
      </c>
      <c r="F276" s="80"/>
      <c r="G276" s="7"/>
    </row>
    <row r="277" spans="1:7" ht="15" customHeight="1" hidden="1">
      <c r="A277" s="92" t="s">
        <v>303</v>
      </c>
      <c r="B277" s="14" t="s">
        <v>186</v>
      </c>
      <c r="C277" s="14" t="s">
        <v>374</v>
      </c>
      <c r="D277" s="14" t="s">
        <v>246</v>
      </c>
      <c r="E277" s="80" t="s">
        <v>247</v>
      </c>
      <c r="F277" s="80"/>
      <c r="G277" s="7"/>
    </row>
    <row r="278" spans="1:7" ht="45" customHeight="1">
      <c r="A278" s="92" t="s">
        <v>248</v>
      </c>
      <c r="B278" s="14" t="s">
        <v>186</v>
      </c>
      <c r="C278" s="14" t="s">
        <v>373</v>
      </c>
      <c r="D278" s="14" t="s">
        <v>240</v>
      </c>
      <c r="E278" s="14"/>
      <c r="F278" s="7">
        <f>766.7+1588.4-5.6-272.6+87</f>
        <v>2163.9000000000005</v>
      </c>
      <c r="G278" s="7">
        <v>221.4</v>
      </c>
    </row>
    <row r="279" spans="1:7" ht="15" customHeight="1" hidden="1">
      <c r="A279" s="92" t="s">
        <v>238</v>
      </c>
      <c r="B279" s="14" t="s">
        <v>186</v>
      </c>
      <c r="C279" s="14" t="s">
        <v>373</v>
      </c>
      <c r="D279" s="14" t="s">
        <v>249</v>
      </c>
      <c r="E279" s="6">
        <v>200</v>
      </c>
      <c r="F279" s="7">
        <f>F280</f>
        <v>0</v>
      </c>
      <c r="G279" s="7">
        <f>G280</f>
        <v>0</v>
      </c>
    </row>
    <row r="280" spans="1:7" ht="15" customHeight="1" hidden="1">
      <c r="A280" s="92" t="s">
        <v>254</v>
      </c>
      <c r="B280" s="14" t="s">
        <v>186</v>
      </c>
      <c r="C280" s="14" t="s">
        <v>373</v>
      </c>
      <c r="D280" s="14" t="s">
        <v>249</v>
      </c>
      <c r="E280" s="6">
        <v>220</v>
      </c>
      <c r="F280" s="7">
        <f>F282+F281+F283</f>
        <v>0</v>
      </c>
      <c r="G280" s="7">
        <f>G282+G281+G283</f>
        <v>0</v>
      </c>
    </row>
    <row r="281" spans="1:7" ht="15" hidden="1">
      <c r="A281" s="92" t="s">
        <v>269</v>
      </c>
      <c r="B281" s="14" t="s">
        <v>186</v>
      </c>
      <c r="C281" s="14" t="s">
        <v>373</v>
      </c>
      <c r="D281" s="14" t="s">
        <v>249</v>
      </c>
      <c r="E281" s="6">
        <v>222</v>
      </c>
      <c r="F281" s="6"/>
      <c r="G281" s="7"/>
    </row>
    <row r="282" spans="1:7" ht="15" hidden="1">
      <c r="A282" s="92" t="s">
        <v>313</v>
      </c>
      <c r="B282" s="14" t="s">
        <v>186</v>
      </c>
      <c r="C282" s="14" t="s">
        <v>373</v>
      </c>
      <c r="D282" s="14" t="s">
        <v>249</v>
      </c>
      <c r="E282" s="6">
        <v>225</v>
      </c>
      <c r="F282" s="6"/>
      <c r="G282" s="7"/>
    </row>
    <row r="283" spans="1:7" ht="15" hidden="1">
      <c r="A283" s="92" t="s">
        <v>260</v>
      </c>
      <c r="B283" s="14" t="s">
        <v>186</v>
      </c>
      <c r="C283" s="14" t="s">
        <v>373</v>
      </c>
      <c r="D283" s="14" t="s">
        <v>249</v>
      </c>
      <c r="E283" s="6">
        <v>226</v>
      </c>
      <c r="F283" s="6"/>
      <c r="G283" s="7"/>
    </row>
    <row r="284" spans="1:7" ht="15" hidden="1">
      <c r="A284" s="92" t="s">
        <v>262</v>
      </c>
      <c r="B284" s="14" t="s">
        <v>186</v>
      </c>
      <c r="C284" s="14" t="s">
        <v>373</v>
      </c>
      <c r="D284" s="14" t="s">
        <v>249</v>
      </c>
      <c r="E284" s="6">
        <v>300</v>
      </c>
      <c r="F284" s="6"/>
      <c r="G284" s="7">
        <f>G285+G286</f>
        <v>0</v>
      </c>
    </row>
    <row r="285" spans="1:7" ht="15" hidden="1">
      <c r="A285" s="92" t="s">
        <v>264</v>
      </c>
      <c r="B285" s="14" t="s">
        <v>186</v>
      </c>
      <c r="C285" s="14" t="s">
        <v>373</v>
      </c>
      <c r="D285" s="14" t="s">
        <v>249</v>
      </c>
      <c r="E285" s="6">
        <v>310</v>
      </c>
      <c r="F285" s="6"/>
      <c r="G285" s="7"/>
    </row>
    <row r="286" spans="1:7" ht="30">
      <c r="A286" s="103" t="s">
        <v>416</v>
      </c>
      <c r="B286" s="14" t="s">
        <v>186</v>
      </c>
      <c r="C286" s="14" t="s">
        <v>373</v>
      </c>
      <c r="D286" s="14" t="s">
        <v>412</v>
      </c>
      <c r="E286" s="6">
        <v>340</v>
      </c>
      <c r="F286" s="6">
        <v>2285.3</v>
      </c>
      <c r="G286" s="7"/>
    </row>
    <row r="287" spans="1:7" ht="45" customHeight="1" hidden="1">
      <c r="A287" s="92" t="s">
        <v>632</v>
      </c>
      <c r="B287" s="14" t="s">
        <v>186</v>
      </c>
      <c r="C287" s="14" t="s">
        <v>633</v>
      </c>
      <c r="D287" s="80"/>
      <c r="E287" s="80"/>
      <c r="F287" s="80"/>
      <c r="G287" s="7">
        <f>G288</f>
        <v>0</v>
      </c>
    </row>
    <row r="288" spans="1:7" ht="45" hidden="1">
      <c r="A288" s="92" t="s">
        <v>274</v>
      </c>
      <c r="B288" s="14" t="s">
        <v>186</v>
      </c>
      <c r="C288" s="14" t="s">
        <v>633</v>
      </c>
      <c r="D288" s="80" t="s">
        <v>275</v>
      </c>
      <c r="E288" s="80"/>
      <c r="F288" s="80"/>
      <c r="G288" s="7">
        <f>G289</f>
        <v>0</v>
      </c>
    </row>
    <row r="289" spans="1:7" ht="15" hidden="1">
      <c r="A289" s="92" t="s">
        <v>238</v>
      </c>
      <c r="B289" s="14" t="s">
        <v>186</v>
      </c>
      <c r="C289" s="14" t="s">
        <v>633</v>
      </c>
      <c r="D289" s="80" t="s">
        <v>277</v>
      </c>
      <c r="E289" s="80" t="s">
        <v>240</v>
      </c>
      <c r="F289" s="80"/>
      <c r="G289" s="7">
        <f>G290</f>
        <v>0</v>
      </c>
    </row>
    <row r="290" spans="1:7" ht="15" hidden="1">
      <c r="A290" s="92" t="s">
        <v>264</v>
      </c>
      <c r="B290" s="14" t="s">
        <v>186</v>
      </c>
      <c r="C290" s="14" t="s">
        <v>633</v>
      </c>
      <c r="D290" s="80" t="s">
        <v>277</v>
      </c>
      <c r="E290" s="80" t="s">
        <v>265</v>
      </c>
      <c r="F290" s="80"/>
      <c r="G290" s="7"/>
    </row>
    <row r="291" spans="1:7" ht="30">
      <c r="A291" s="92" t="s">
        <v>318</v>
      </c>
      <c r="B291" s="14" t="s">
        <v>186</v>
      </c>
      <c r="C291" s="14" t="s">
        <v>338</v>
      </c>
      <c r="D291" s="80"/>
      <c r="E291" s="80"/>
      <c r="F291" s="7">
        <f aca="true" t="shared" si="15" ref="F291:G294">F292</f>
        <v>4877.78947368421</v>
      </c>
      <c r="G291" s="7">
        <f t="shared" si="15"/>
        <v>4877.78947368421</v>
      </c>
    </row>
    <row r="292" spans="1:7" ht="30">
      <c r="A292" s="92" t="s">
        <v>339</v>
      </c>
      <c r="B292" s="14" t="s">
        <v>186</v>
      </c>
      <c r="C292" s="14" t="s">
        <v>340</v>
      </c>
      <c r="D292" s="80"/>
      <c r="E292" s="80"/>
      <c r="F292" s="7">
        <f t="shared" si="15"/>
        <v>4877.78947368421</v>
      </c>
      <c r="G292" s="7">
        <f t="shared" si="15"/>
        <v>4877.78947368421</v>
      </c>
    </row>
    <row r="293" spans="1:7" ht="30">
      <c r="A293" s="11" t="s">
        <v>248</v>
      </c>
      <c r="B293" s="14" t="s">
        <v>186</v>
      </c>
      <c r="C293" s="14" t="s">
        <v>340</v>
      </c>
      <c r="D293" s="80" t="s">
        <v>240</v>
      </c>
      <c r="E293" s="80"/>
      <c r="F293" s="7">
        <f>4633.9/0.95</f>
        <v>4877.78947368421</v>
      </c>
      <c r="G293" s="7">
        <f>4633.9/0.95</f>
        <v>4877.78947368421</v>
      </c>
    </row>
    <row r="294" spans="1:7" ht="30" hidden="1">
      <c r="A294" s="11" t="s">
        <v>248</v>
      </c>
      <c r="B294" s="14" t="s">
        <v>186</v>
      </c>
      <c r="C294" s="14" t="s">
        <v>340</v>
      </c>
      <c r="D294" s="80" t="s">
        <v>249</v>
      </c>
      <c r="E294" s="80" t="s">
        <v>240</v>
      </c>
      <c r="F294" s="7">
        <f t="shared" si="15"/>
        <v>0</v>
      </c>
      <c r="G294" s="7">
        <f t="shared" si="15"/>
        <v>0</v>
      </c>
    </row>
    <row r="295" spans="1:7" ht="15" hidden="1">
      <c r="A295" s="92" t="s">
        <v>598</v>
      </c>
      <c r="B295" s="14" t="s">
        <v>186</v>
      </c>
      <c r="C295" s="14" t="s">
        <v>340</v>
      </c>
      <c r="D295" s="80" t="s">
        <v>249</v>
      </c>
      <c r="E295" s="80" t="s">
        <v>265</v>
      </c>
      <c r="F295" s="7"/>
      <c r="G295" s="7"/>
    </row>
    <row r="296" spans="1:7" ht="15" hidden="1">
      <c r="A296" s="92" t="s">
        <v>351</v>
      </c>
      <c r="B296" s="14" t="s">
        <v>186</v>
      </c>
      <c r="C296" s="14" t="s">
        <v>305</v>
      </c>
      <c r="D296" s="14"/>
      <c r="E296" s="14"/>
      <c r="F296" s="7">
        <f>F297</f>
        <v>0</v>
      </c>
      <c r="G296" s="7"/>
    </row>
    <row r="297" spans="1:7" ht="30" hidden="1">
      <c r="A297" s="92" t="s">
        <v>322</v>
      </c>
      <c r="B297" s="14" t="s">
        <v>186</v>
      </c>
      <c r="C297" s="14" t="s">
        <v>323</v>
      </c>
      <c r="D297" s="80"/>
      <c r="E297" s="80" t="s">
        <v>1</v>
      </c>
      <c r="F297" s="7">
        <f>F298</f>
        <v>0</v>
      </c>
      <c r="G297" s="7"/>
    </row>
    <row r="298" spans="1:7" ht="45" hidden="1">
      <c r="A298" s="116" t="s">
        <v>362</v>
      </c>
      <c r="B298" s="82" t="s">
        <v>186</v>
      </c>
      <c r="C298" s="82" t="s">
        <v>363</v>
      </c>
      <c r="D298" s="82"/>
      <c r="E298" s="82" t="s">
        <v>1</v>
      </c>
      <c r="F298" s="15">
        <f>F299</f>
        <v>0</v>
      </c>
      <c r="G298" s="7"/>
    </row>
    <row r="299" spans="1:7" ht="30" hidden="1">
      <c r="A299" s="203" t="s">
        <v>248</v>
      </c>
      <c r="B299" s="82" t="s">
        <v>186</v>
      </c>
      <c r="C299" s="82" t="s">
        <v>363</v>
      </c>
      <c r="D299" s="82" t="s">
        <v>240</v>
      </c>
      <c r="E299" s="82"/>
      <c r="F299" s="15">
        <f>F300</f>
        <v>0</v>
      </c>
      <c r="G299" s="7"/>
    </row>
    <row r="300" spans="1:7" ht="15" hidden="1">
      <c r="A300" s="116" t="s">
        <v>260</v>
      </c>
      <c r="B300" s="82" t="s">
        <v>186</v>
      </c>
      <c r="C300" s="82" t="s">
        <v>363</v>
      </c>
      <c r="D300" s="82" t="s">
        <v>249</v>
      </c>
      <c r="E300" s="82" t="s">
        <v>261</v>
      </c>
      <c r="F300" s="15"/>
      <c r="G300" s="7"/>
    </row>
    <row r="301" spans="1:7" ht="20.25" customHeight="1">
      <c r="A301" s="93" t="s">
        <v>195</v>
      </c>
      <c r="B301" s="94" t="s">
        <v>196</v>
      </c>
      <c r="C301" s="94" t="s">
        <v>225</v>
      </c>
      <c r="D301" s="94"/>
      <c r="E301" s="94" t="s">
        <v>1</v>
      </c>
      <c r="F301" s="9">
        <f aca="true" t="shared" si="16" ref="F301:G305">F302</f>
        <v>12070</v>
      </c>
      <c r="G301" s="9">
        <f t="shared" si="16"/>
        <v>11970</v>
      </c>
    </row>
    <row r="302" spans="1:7" ht="18.75" customHeight="1">
      <c r="A302" s="93" t="s">
        <v>197</v>
      </c>
      <c r="B302" s="94" t="s">
        <v>198</v>
      </c>
      <c r="C302" s="94" t="s">
        <v>225</v>
      </c>
      <c r="D302" s="94"/>
      <c r="E302" s="94" t="s">
        <v>1</v>
      </c>
      <c r="F302" s="9">
        <f>F303</f>
        <v>12070</v>
      </c>
      <c r="G302" s="9">
        <f t="shared" si="16"/>
        <v>11970</v>
      </c>
    </row>
    <row r="303" spans="1:7" ht="27" customHeight="1">
      <c r="A303" s="92" t="s">
        <v>226</v>
      </c>
      <c r="B303" s="14" t="s">
        <v>198</v>
      </c>
      <c r="C303" s="14" t="s">
        <v>227</v>
      </c>
      <c r="D303" s="14"/>
      <c r="E303" s="14"/>
      <c r="F303" s="7">
        <f>F304+F322</f>
        <v>12070</v>
      </c>
      <c r="G303" s="7">
        <f>G304+G322</f>
        <v>11970</v>
      </c>
    </row>
    <row r="304" spans="1:7" ht="34.5" customHeight="1">
      <c r="A304" s="92" t="s">
        <v>228</v>
      </c>
      <c r="B304" s="14" t="s">
        <v>198</v>
      </c>
      <c r="C304" s="14" t="s">
        <v>229</v>
      </c>
      <c r="D304" s="14"/>
      <c r="E304" s="14" t="s">
        <v>1</v>
      </c>
      <c r="F304" s="7">
        <f t="shared" si="16"/>
        <v>12070</v>
      </c>
      <c r="G304" s="7">
        <f t="shared" si="16"/>
        <v>11970</v>
      </c>
    </row>
    <row r="305" spans="1:7" ht="30.75" customHeight="1">
      <c r="A305" s="92" t="s">
        <v>230</v>
      </c>
      <c r="B305" s="14" t="s">
        <v>198</v>
      </c>
      <c r="C305" s="14" t="s">
        <v>231</v>
      </c>
      <c r="D305" s="14"/>
      <c r="E305" s="14" t="s">
        <v>1</v>
      </c>
      <c r="F305" s="7">
        <f t="shared" si="16"/>
        <v>12070</v>
      </c>
      <c r="G305" s="7">
        <f t="shared" si="16"/>
        <v>11970</v>
      </c>
    </row>
    <row r="306" spans="1:7" ht="45.75" customHeight="1">
      <c r="A306" s="92" t="s">
        <v>376</v>
      </c>
      <c r="B306" s="14" t="s">
        <v>198</v>
      </c>
      <c r="C306" s="14" t="s">
        <v>377</v>
      </c>
      <c r="D306" s="14"/>
      <c r="E306" s="14" t="s">
        <v>1</v>
      </c>
      <c r="F306" s="7">
        <f>F307+F312</f>
        <v>12070</v>
      </c>
      <c r="G306" s="7">
        <f>G307+G312</f>
        <v>11970</v>
      </c>
    </row>
    <row r="307" spans="1:7" ht="70.5" customHeight="1">
      <c r="A307" s="92" t="s">
        <v>234</v>
      </c>
      <c r="B307" s="14" t="s">
        <v>198</v>
      </c>
      <c r="C307" s="14" t="s">
        <v>377</v>
      </c>
      <c r="D307" s="14" t="s">
        <v>235</v>
      </c>
      <c r="E307" s="14" t="s">
        <v>1</v>
      </c>
      <c r="F307" s="7">
        <f>8288.2+2503</f>
        <v>10791.2</v>
      </c>
      <c r="G307" s="7">
        <f>8288.2+2503</f>
        <v>10791.2</v>
      </c>
    </row>
    <row r="308" spans="1:7" ht="15" customHeight="1" hidden="1">
      <c r="A308" s="96" t="s">
        <v>238</v>
      </c>
      <c r="B308" s="14" t="s">
        <v>198</v>
      </c>
      <c r="C308" s="14" t="s">
        <v>377</v>
      </c>
      <c r="D308" s="14" t="s">
        <v>378</v>
      </c>
      <c r="E308" s="14" t="s">
        <v>240</v>
      </c>
      <c r="F308" s="7">
        <f>F309</f>
        <v>0</v>
      </c>
      <c r="G308" s="7">
        <f>G309</f>
        <v>0</v>
      </c>
    </row>
    <row r="309" spans="1:7" ht="30" customHeight="1" hidden="1">
      <c r="A309" s="92" t="s">
        <v>241</v>
      </c>
      <c r="B309" s="14" t="s">
        <v>198</v>
      </c>
      <c r="C309" s="14" t="s">
        <v>377</v>
      </c>
      <c r="D309" s="14" t="s">
        <v>378</v>
      </c>
      <c r="E309" s="6">
        <v>210</v>
      </c>
      <c r="F309" s="7">
        <f>F310+F311</f>
        <v>0</v>
      </c>
      <c r="G309" s="7">
        <f>G310+G311</f>
        <v>0</v>
      </c>
    </row>
    <row r="310" spans="1:7" ht="15" customHeight="1" hidden="1">
      <c r="A310" s="92" t="s">
        <v>243</v>
      </c>
      <c r="B310" s="14" t="s">
        <v>198</v>
      </c>
      <c r="C310" s="14" t="s">
        <v>377</v>
      </c>
      <c r="D310" s="14" t="s">
        <v>378</v>
      </c>
      <c r="E310" s="6">
        <v>211</v>
      </c>
      <c r="F310" s="7"/>
      <c r="G310" s="7"/>
    </row>
    <row r="311" spans="1:7" ht="15" customHeight="1" hidden="1">
      <c r="A311" s="92" t="s">
        <v>379</v>
      </c>
      <c r="B311" s="14" t="s">
        <v>198</v>
      </c>
      <c r="C311" s="14" t="s">
        <v>377</v>
      </c>
      <c r="D311" s="14" t="s">
        <v>380</v>
      </c>
      <c r="E311" s="6">
        <v>213</v>
      </c>
      <c r="F311" s="7"/>
      <c r="G311" s="7"/>
    </row>
    <row r="312" spans="1:7" ht="33" customHeight="1">
      <c r="A312" s="92" t="s">
        <v>248</v>
      </c>
      <c r="B312" s="14" t="s">
        <v>198</v>
      </c>
      <c r="C312" s="14" t="s">
        <v>377</v>
      </c>
      <c r="D312" s="14" t="s">
        <v>240</v>
      </c>
      <c r="E312" s="14" t="s">
        <v>1</v>
      </c>
      <c r="F312" s="7">
        <v>1278.8</v>
      </c>
      <c r="G312" s="7">
        <v>1178.8</v>
      </c>
    </row>
    <row r="313" spans="1:7" ht="15" customHeight="1" hidden="1">
      <c r="A313" s="92" t="s">
        <v>238</v>
      </c>
      <c r="B313" s="14" t="s">
        <v>198</v>
      </c>
      <c r="C313" s="14" t="s">
        <v>377</v>
      </c>
      <c r="D313" s="14" t="s">
        <v>249</v>
      </c>
      <c r="E313" s="6">
        <v>200</v>
      </c>
      <c r="F313" s="7">
        <f>F314+F318</f>
        <v>0</v>
      </c>
      <c r="G313" s="7">
        <f>G314+G318</f>
        <v>0</v>
      </c>
    </row>
    <row r="314" spans="1:7" ht="15" customHeight="1" hidden="1">
      <c r="A314" s="92" t="s">
        <v>254</v>
      </c>
      <c r="B314" s="14" t="s">
        <v>198</v>
      </c>
      <c r="C314" s="14" t="s">
        <v>377</v>
      </c>
      <c r="D314" s="14" t="s">
        <v>249</v>
      </c>
      <c r="E314" s="6">
        <v>220</v>
      </c>
      <c r="F314" s="7">
        <f>F315+F316+F317</f>
        <v>0</v>
      </c>
      <c r="G314" s="7">
        <f>G315+G316+G317</f>
        <v>0</v>
      </c>
    </row>
    <row r="315" spans="1:7" ht="15" hidden="1">
      <c r="A315" s="92" t="s">
        <v>258</v>
      </c>
      <c r="B315" s="14" t="s">
        <v>198</v>
      </c>
      <c r="C315" s="14" t="s">
        <v>377</v>
      </c>
      <c r="D315" s="14" t="s">
        <v>249</v>
      </c>
      <c r="E315" s="6">
        <v>222</v>
      </c>
      <c r="F315" s="6"/>
      <c r="G315" s="7"/>
    </row>
    <row r="316" spans="1:7" ht="15" hidden="1">
      <c r="A316" s="92"/>
      <c r="B316" s="14" t="s">
        <v>198</v>
      </c>
      <c r="C316" s="14" t="s">
        <v>377</v>
      </c>
      <c r="D316" s="14" t="s">
        <v>249</v>
      </c>
      <c r="E316" s="6">
        <v>225</v>
      </c>
      <c r="F316" s="6"/>
      <c r="G316" s="7"/>
    </row>
    <row r="317" spans="1:7" ht="15" hidden="1">
      <c r="A317" s="92" t="s">
        <v>260</v>
      </c>
      <c r="B317" s="14" t="s">
        <v>198</v>
      </c>
      <c r="C317" s="14" t="s">
        <v>377</v>
      </c>
      <c r="D317" s="14" t="s">
        <v>249</v>
      </c>
      <c r="E317" s="6">
        <v>226</v>
      </c>
      <c r="F317" s="6"/>
      <c r="G317" s="7"/>
    </row>
    <row r="318" spans="1:7" ht="15" hidden="1">
      <c r="A318" s="92" t="s">
        <v>284</v>
      </c>
      <c r="B318" s="14" t="s">
        <v>198</v>
      </c>
      <c r="C318" s="14" t="s">
        <v>377</v>
      </c>
      <c r="D318" s="14" t="s">
        <v>249</v>
      </c>
      <c r="E318" s="6">
        <v>290</v>
      </c>
      <c r="F318" s="6"/>
      <c r="G318" s="7"/>
    </row>
    <row r="319" spans="1:7" ht="15" customHeight="1" hidden="1">
      <c r="A319" s="92" t="s">
        <v>262</v>
      </c>
      <c r="B319" s="14" t="s">
        <v>198</v>
      </c>
      <c r="C319" s="14" t="s">
        <v>377</v>
      </c>
      <c r="D319" s="14" t="s">
        <v>249</v>
      </c>
      <c r="E319" s="14" t="s">
        <v>263</v>
      </c>
      <c r="F319" s="7">
        <f>F320+F321</f>
        <v>0</v>
      </c>
      <c r="G319" s="7">
        <f>G320+G321</f>
        <v>0</v>
      </c>
    </row>
    <row r="320" spans="1:7" ht="15" hidden="1">
      <c r="A320" s="92" t="s">
        <v>264</v>
      </c>
      <c r="B320" s="14" t="s">
        <v>198</v>
      </c>
      <c r="C320" s="14" t="s">
        <v>377</v>
      </c>
      <c r="D320" s="14" t="s">
        <v>381</v>
      </c>
      <c r="E320" s="14" t="s">
        <v>265</v>
      </c>
      <c r="F320" s="14"/>
      <c r="G320" s="7"/>
    </row>
    <row r="321" spans="1:7" ht="15" hidden="1">
      <c r="A321" s="103" t="s">
        <v>266</v>
      </c>
      <c r="B321" s="14" t="s">
        <v>198</v>
      </c>
      <c r="C321" s="14" t="s">
        <v>377</v>
      </c>
      <c r="D321" s="14" t="s">
        <v>249</v>
      </c>
      <c r="E321" s="14" t="s">
        <v>267</v>
      </c>
      <c r="F321" s="14"/>
      <c r="G321" s="7"/>
    </row>
    <row r="322" spans="1:7" ht="30" hidden="1">
      <c r="A322" s="92" t="s">
        <v>318</v>
      </c>
      <c r="B322" s="14" t="s">
        <v>198</v>
      </c>
      <c r="C322" s="14" t="s">
        <v>338</v>
      </c>
      <c r="D322" s="80"/>
      <c r="E322" s="80"/>
      <c r="F322" s="7">
        <f aca="true" t="shared" si="17" ref="F322:G325">F323</f>
        <v>0</v>
      </c>
      <c r="G322" s="7">
        <f t="shared" si="17"/>
        <v>0</v>
      </c>
    </row>
    <row r="323" spans="1:7" ht="30" hidden="1">
      <c r="A323" s="92" t="s">
        <v>339</v>
      </c>
      <c r="B323" s="14" t="s">
        <v>198</v>
      </c>
      <c r="C323" s="14" t="s">
        <v>340</v>
      </c>
      <c r="D323" s="80"/>
      <c r="E323" s="80"/>
      <c r="F323" s="7">
        <f t="shared" si="17"/>
        <v>0</v>
      </c>
      <c r="G323" s="7">
        <f t="shared" si="17"/>
        <v>0</v>
      </c>
    </row>
    <row r="324" spans="1:7" ht="30" hidden="1">
      <c r="A324" s="11" t="s">
        <v>248</v>
      </c>
      <c r="B324" s="14" t="s">
        <v>198</v>
      </c>
      <c r="C324" s="14" t="s">
        <v>340</v>
      </c>
      <c r="D324" s="80" t="s">
        <v>240</v>
      </c>
      <c r="E324" s="80"/>
      <c r="F324" s="7">
        <f t="shared" si="17"/>
        <v>0</v>
      </c>
      <c r="G324" s="7">
        <f t="shared" si="17"/>
        <v>0</v>
      </c>
    </row>
    <row r="325" spans="1:7" ht="30" hidden="1">
      <c r="A325" s="11" t="s">
        <v>248</v>
      </c>
      <c r="B325" s="14" t="s">
        <v>198</v>
      </c>
      <c r="C325" s="14" t="s">
        <v>340</v>
      </c>
      <c r="D325" s="80" t="s">
        <v>249</v>
      </c>
      <c r="E325" s="80" t="s">
        <v>240</v>
      </c>
      <c r="F325" s="7">
        <f t="shared" si="17"/>
        <v>0</v>
      </c>
      <c r="G325" s="7">
        <f t="shared" si="17"/>
        <v>0</v>
      </c>
    </row>
    <row r="326" spans="1:7" ht="15" hidden="1">
      <c r="A326" s="92" t="s">
        <v>264</v>
      </c>
      <c r="B326" s="14" t="s">
        <v>198</v>
      </c>
      <c r="C326" s="14" t="s">
        <v>340</v>
      </c>
      <c r="D326" s="80" t="s">
        <v>249</v>
      </c>
      <c r="E326" s="80" t="s">
        <v>265</v>
      </c>
      <c r="F326" s="7"/>
      <c r="G326" s="7"/>
    </row>
    <row r="327" spans="1:7" ht="15.75" hidden="1">
      <c r="A327" s="5" t="s">
        <v>203</v>
      </c>
      <c r="B327" s="94" t="s">
        <v>204</v>
      </c>
      <c r="C327" s="94" t="s">
        <v>225</v>
      </c>
      <c r="D327" s="94"/>
      <c r="E327" s="94"/>
      <c r="F327" s="9">
        <f>F328</f>
        <v>0</v>
      </c>
      <c r="G327" s="9"/>
    </row>
    <row r="328" spans="1:7" ht="15.75" hidden="1">
      <c r="A328" s="164" t="s">
        <v>205</v>
      </c>
      <c r="B328" s="94" t="s">
        <v>206</v>
      </c>
      <c r="C328" s="94" t="s">
        <v>225</v>
      </c>
      <c r="D328" s="94"/>
      <c r="E328" s="94"/>
      <c r="F328" s="9">
        <f>F329+F333</f>
        <v>0</v>
      </c>
      <c r="G328" s="9"/>
    </row>
    <row r="329" spans="1:7" ht="30" hidden="1">
      <c r="A329" s="11" t="s">
        <v>384</v>
      </c>
      <c r="B329" s="14" t="s">
        <v>206</v>
      </c>
      <c r="C329" s="14" t="s">
        <v>385</v>
      </c>
      <c r="D329" s="14"/>
      <c r="E329" s="14"/>
      <c r="F329" s="7">
        <f>F330</f>
        <v>0</v>
      </c>
      <c r="G329" s="7"/>
    </row>
    <row r="330" spans="1:7" ht="30" hidden="1">
      <c r="A330" s="11" t="s">
        <v>308</v>
      </c>
      <c r="B330" s="14" t="s">
        <v>206</v>
      </c>
      <c r="C330" s="14" t="s">
        <v>386</v>
      </c>
      <c r="D330" s="14"/>
      <c r="E330" s="14"/>
      <c r="F330" s="7">
        <f>F331</f>
        <v>0</v>
      </c>
      <c r="G330" s="7"/>
    </row>
    <row r="331" spans="1:7" ht="30" hidden="1">
      <c r="A331" s="11" t="s">
        <v>387</v>
      </c>
      <c r="B331" s="14" t="s">
        <v>206</v>
      </c>
      <c r="C331" s="14" t="s">
        <v>388</v>
      </c>
      <c r="D331" s="14"/>
      <c r="E331" s="14"/>
      <c r="F331" s="7">
        <f>F332</f>
        <v>0</v>
      </c>
      <c r="G331" s="7"/>
    </row>
    <row r="332" spans="1:7" ht="12.75" customHeight="1" hidden="1">
      <c r="A332" s="92" t="s">
        <v>248</v>
      </c>
      <c r="B332" s="14" t="s">
        <v>206</v>
      </c>
      <c r="C332" s="14" t="s">
        <v>388</v>
      </c>
      <c r="D332" s="14" t="s">
        <v>240</v>
      </c>
      <c r="E332" s="14" t="s">
        <v>261</v>
      </c>
      <c r="F332" s="7"/>
      <c r="G332" s="7"/>
    </row>
    <row r="333" spans="1:7" ht="15" customHeight="1" hidden="1">
      <c r="A333" s="92" t="s">
        <v>260</v>
      </c>
      <c r="B333" s="14" t="s">
        <v>198</v>
      </c>
      <c r="C333" s="14" t="s">
        <v>403</v>
      </c>
      <c r="D333" s="14" t="s">
        <v>277</v>
      </c>
      <c r="E333" s="6">
        <v>220</v>
      </c>
      <c r="F333" s="7">
        <f>F334</f>
        <v>0</v>
      </c>
      <c r="G333" s="7"/>
    </row>
    <row r="334" spans="1:7" ht="15" hidden="1">
      <c r="A334" s="92" t="s">
        <v>260</v>
      </c>
      <c r="B334" s="14" t="s">
        <v>198</v>
      </c>
      <c r="C334" s="14" t="s">
        <v>403</v>
      </c>
      <c r="D334" s="14" t="s">
        <v>277</v>
      </c>
      <c r="E334" s="6">
        <v>310</v>
      </c>
      <c r="F334" s="7"/>
      <c r="G334" s="7"/>
    </row>
    <row r="335" spans="1:7" ht="15.75">
      <c r="A335" s="5" t="s">
        <v>207</v>
      </c>
      <c r="B335" s="94" t="s">
        <v>208</v>
      </c>
      <c r="C335" s="94" t="s">
        <v>225</v>
      </c>
      <c r="D335" s="94"/>
      <c r="E335" s="94"/>
      <c r="F335" s="9">
        <f aca="true" t="shared" si="18" ref="F335:G339">F336</f>
        <v>479.7</v>
      </c>
      <c r="G335" s="9">
        <f t="shared" si="18"/>
        <v>333.8</v>
      </c>
    </row>
    <row r="336" spans="1:7" ht="15.75">
      <c r="A336" s="5" t="s">
        <v>209</v>
      </c>
      <c r="B336" s="94" t="s">
        <v>210</v>
      </c>
      <c r="C336" s="94" t="s">
        <v>225</v>
      </c>
      <c r="D336" s="94"/>
      <c r="E336" s="94"/>
      <c r="F336" s="9">
        <f t="shared" si="18"/>
        <v>479.7</v>
      </c>
      <c r="G336" s="9">
        <f t="shared" si="18"/>
        <v>333.8</v>
      </c>
    </row>
    <row r="337" spans="1:7" ht="30">
      <c r="A337" s="92" t="s">
        <v>226</v>
      </c>
      <c r="B337" s="14" t="s">
        <v>210</v>
      </c>
      <c r="C337" s="14" t="s">
        <v>229</v>
      </c>
      <c r="D337" s="14"/>
      <c r="E337" s="14"/>
      <c r="F337" s="7">
        <f t="shared" si="18"/>
        <v>479.7</v>
      </c>
      <c r="G337" s="7">
        <f t="shared" si="18"/>
        <v>333.8</v>
      </c>
    </row>
    <row r="338" spans="1:7" ht="36.75" customHeight="1">
      <c r="A338" s="92" t="s">
        <v>228</v>
      </c>
      <c r="B338" s="14" t="s">
        <v>210</v>
      </c>
      <c r="C338" s="14" t="s">
        <v>231</v>
      </c>
      <c r="D338" s="14"/>
      <c r="E338" s="14" t="s">
        <v>1</v>
      </c>
      <c r="F338" s="7">
        <f t="shared" si="18"/>
        <v>479.7</v>
      </c>
      <c r="G338" s="7">
        <f t="shared" si="18"/>
        <v>333.8</v>
      </c>
    </row>
    <row r="339" spans="1:7" ht="30" customHeight="1">
      <c r="A339" s="92" t="s">
        <v>376</v>
      </c>
      <c r="B339" s="14" t="s">
        <v>210</v>
      </c>
      <c r="C339" s="14" t="s">
        <v>377</v>
      </c>
      <c r="D339" s="14"/>
      <c r="E339" s="14" t="s">
        <v>1</v>
      </c>
      <c r="F339" s="7">
        <f t="shared" si="18"/>
        <v>479.7</v>
      </c>
      <c r="G339" s="7">
        <f t="shared" si="18"/>
        <v>333.8</v>
      </c>
    </row>
    <row r="340" spans="1:7" ht="30">
      <c r="A340" s="92" t="s">
        <v>248</v>
      </c>
      <c r="B340" s="14" t="s">
        <v>210</v>
      </c>
      <c r="C340" s="14" t="s">
        <v>377</v>
      </c>
      <c r="D340" s="14" t="s">
        <v>240</v>
      </c>
      <c r="E340" s="14" t="s">
        <v>265</v>
      </c>
      <c r="F340" s="7">
        <v>479.7</v>
      </c>
      <c r="G340" s="6">
        <v>333.8</v>
      </c>
    </row>
    <row r="341" spans="1:7" ht="31.5">
      <c r="A341" s="67" t="s">
        <v>674</v>
      </c>
      <c r="B341" s="94" t="s">
        <v>211</v>
      </c>
      <c r="C341" s="94" t="s">
        <v>225</v>
      </c>
      <c r="D341" s="94"/>
      <c r="E341" s="94" t="s">
        <v>250</v>
      </c>
      <c r="F341" s="9">
        <f aca="true" t="shared" si="19" ref="F341:G345">F342</f>
        <v>1</v>
      </c>
      <c r="G341" s="9">
        <f t="shared" si="19"/>
        <v>1</v>
      </c>
    </row>
    <row r="342" spans="1:7" ht="31.5">
      <c r="A342" s="67" t="s">
        <v>675</v>
      </c>
      <c r="B342" s="94" t="s">
        <v>212</v>
      </c>
      <c r="C342" s="94" t="s">
        <v>225</v>
      </c>
      <c r="D342" s="94"/>
      <c r="E342" s="94"/>
      <c r="F342" s="9">
        <f t="shared" si="19"/>
        <v>1</v>
      </c>
      <c r="G342" s="9">
        <f t="shared" si="19"/>
        <v>1</v>
      </c>
    </row>
    <row r="343" spans="1:7" ht="30">
      <c r="A343" s="92" t="s">
        <v>226</v>
      </c>
      <c r="B343" s="14" t="s">
        <v>212</v>
      </c>
      <c r="C343" s="14" t="s">
        <v>227</v>
      </c>
      <c r="D343" s="14"/>
      <c r="E343" s="14"/>
      <c r="F343" s="7">
        <f t="shared" si="19"/>
        <v>1</v>
      </c>
      <c r="G343" s="7">
        <f t="shared" si="19"/>
        <v>1</v>
      </c>
    </row>
    <row r="344" spans="1:7" ht="45">
      <c r="A344" s="92" t="s">
        <v>228</v>
      </c>
      <c r="B344" s="14" t="s">
        <v>212</v>
      </c>
      <c r="C344" s="80" t="s">
        <v>229</v>
      </c>
      <c r="D344" s="14"/>
      <c r="E344" s="14"/>
      <c r="F344" s="7">
        <f t="shared" si="19"/>
        <v>1</v>
      </c>
      <c r="G344" s="7">
        <f t="shared" si="19"/>
        <v>1</v>
      </c>
    </row>
    <row r="345" spans="1:7" ht="30">
      <c r="A345" s="92" t="s">
        <v>230</v>
      </c>
      <c r="B345" s="14" t="s">
        <v>212</v>
      </c>
      <c r="C345" s="14" t="s">
        <v>231</v>
      </c>
      <c r="D345" s="14"/>
      <c r="E345" s="14"/>
      <c r="F345" s="7">
        <f t="shared" si="19"/>
        <v>1</v>
      </c>
      <c r="G345" s="7">
        <f t="shared" si="19"/>
        <v>1</v>
      </c>
    </row>
    <row r="346" spans="1:7" ht="15">
      <c r="A346" s="11" t="s">
        <v>389</v>
      </c>
      <c r="B346" s="14" t="s">
        <v>212</v>
      </c>
      <c r="C346" s="14" t="s">
        <v>390</v>
      </c>
      <c r="D346" s="14" t="s">
        <v>391</v>
      </c>
      <c r="E346" s="14" t="s">
        <v>392</v>
      </c>
      <c r="F346" s="7">
        <v>1</v>
      </c>
      <c r="G346" s="7">
        <v>1</v>
      </c>
    </row>
    <row r="347" spans="1:7" ht="18.75" customHeight="1" hidden="1">
      <c r="A347" s="93" t="s">
        <v>393</v>
      </c>
      <c r="B347" s="94" t="s">
        <v>216</v>
      </c>
      <c r="C347" s="94" t="s">
        <v>225</v>
      </c>
      <c r="D347" s="94"/>
      <c r="E347" s="94" t="s">
        <v>1</v>
      </c>
      <c r="F347" s="91">
        <f aca="true" t="shared" si="20" ref="F347:G353">F348</f>
        <v>0</v>
      </c>
      <c r="G347" s="91">
        <f t="shared" si="20"/>
        <v>0</v>
      </c>
    </row>
    <row r="348" spans="1:7" ht="30" customHeight="1" hidden="1">
      <c r="A348" s="93" t="s">
        <v>226</v>
      </c>
      <c r="B348" s="94" t="s">
        <v>216</v>
      </c>
      <c r="C348" s="94" t="s">
        <v>227</v>
      </c>
      <c r="D348" s="94"/>
      <c r="E348" s="94"/>
      <c r="F348" s="91">
        <f t="shared" si="20"/>
        <v>0</v>
      </c>
      <c r="G348" s="91">
        <f t="shared" si="20"/>
        <v>0</v>
      </c>
    </row>
    <row r="349" spans="1:7" ht="35.25" customHeight="1" hidden="1">
      <c r="A349" s="92" t="s">
        <v>228</v>
      </c>
      <c r="B349" s="14" t="s">
        <v>216</v>
      </c>
      <c r="C349" s="14" t="s">
        <v>229</v>
      </c>
      <c r="D349" s="14"/>
      <c r="E349" s="14" t="s">
        <v>1</v>
      </c>
      <c r="F349" s="119">
        <f t="shared" si="20"/>
        <v>0</v>
      </c>
      <c r="G349" s="119">
        <f t="shared" si="20"/>
        <v>0</v>
      </c>
    </row>
    <row r="350" spans="1:7" ht="33.75" customHeight="1" hidden="1">
      <c r="A350" s="120" t="s">
        <v>230</v>
      </c>
      <c r="B350" s="14" t="s">
        <v>216</v>
      </c>
      <c r="C350" s="14" t="s">
        <v>231</v>
      </c>
      <c r="D350" s="14"/>
      <c r="E350" s="14" t="s">
        <v>1</v>
      </c>
      <c r="F350" s="119">
        <f t="shared" si="20"/>
        <v>0</v>
      </c>
      <c r="G350" s="119">
        <f t="shared" si="20"/>
        <v>0</v>
      </c>
    </row>
    <row r="351" spans="1:7" ht="23.25" customHeight="1" hidden="1">
      <c r="A351" s="120" t="s">
        <v>2</v>
      </c>
      <c r="B351" s="14" t="s">
        <v>216</v>
      </c>
      <c r="C351" s="14" t="s">
        <v>396</v>
      </c>
      <c r="D351" s="14"/>
      <c r="E351" s="14" t="s">
        <v>1</v>
      </c>
      <c r="F351" s="119">
        <f t="shared" si="20"/>
        <v>0</v>
      </c>
      <c r="G351" s="119">
        <f t="shared" si="20"/>
        <v>0</v>
      </c>
    </row>
    <row r="352" spans="1:7" ht="21.75" customHeight="1" hidden="1">
      <c r="A352" s="120" t="s">
        <v>397</v>
      </c>
      <c r="B352" s="14" t="s">
        <v>216</v>
      </c>
      <c r="C352" s="14" t="s">
        <v>396</v>
      </c>
      <c r="D352" s="14" t="s">
        <v>398</v>
      </c>
      <c r="E352" s="14" t="s">
        <v>1</v>
      </c>
      <c r="F352" s="119">
        <f t="shared" si="20"/>
        <v>0</v>
      </c>
      <c r="G352" s="119">
        <f t="shared" si="20"/>
        <v>0</v>
      </c>
    </row>
    <row r="353" spans="1:7" ht="13.5" customHeight="1" hidden="1">
      <c r="A353" s="121" t="s">
        <v>238</v>
      </c>
      <c r="B353" s="122" t="s">
        <v>216</v>
      </c>
      <c r="C353" s="122" t="s">
        <v>635</v>
      </c>
      <c r="D353" s="122" t="s">
        <v>399</v>
      </c>
      <c r="E353" s="122" t="s">
        <v>240</v>
      </c>
      <c r="F353" s="123">
        <f t="shared" si="20"/>
        <v>0</v>
      </c>
      <c r="G353" s="123">
        <f t="shared" si="20"/>
        <v>0</v>
      </c>
    </row>
    <row r="354" spans="1:7" ht="13.5" customHeight="1" hidden="1">
      <c r="A354" s="124" t="s">
        <v>400</v>
      </c>
      <c r="B354" s="122" t="s">
        <v>216</v>
      </c>
      <c r="C354" s="122" t="s">
        <v>635</v>
      </c>
      <c r="D354" s="122" t="s">
        <v>399</v>
      </c>
      <c r="E354" s="125">
        <v>250</v>
      </c>
      <c r="F354" s="123">
        <f>F355+F357</f>
        <v>0</v>
      </c>
      <c r="G354" s="123">
        <f>G355+G357</f>
        <v>0</v>
      </c>
    </row>
    <row r="355" spans="1:7" ht="15" hidden="1">
      <c r="A355" s="124" t="s">
        <v>401</v>
      </c>
      <c r="B355" s="122" t="s">
        <v>216</v>
      </c>
      <c r="C355" s="122" t="s">
        <v>635</v>
      </c>
      <c r="D355" s="122" t="s">
        <v>399</v>
      </c>
      <c r="E355" s="125">
        <v>251</v>
      </c>
      <c r="F355" s="123"/>
      <c r="G355" s="123"/>
    </row>
    <row r="356" spans="1:7" ht="15">
      <c r="A356" s="4"/>
      <c r="B356" s="4"/>
      <c r="C356" s="4"/>
      <c r="D356" s="4"/>
      <c r="E356" s="4"/>
      <c r="F356" s="4"/>
      <c r="G356" s="4"/>
    </row>
  </sheetData>
  <sheetProtection/>
  <mergeCells count="4">
    <mergeCell ref="A10:G10"/>
    <mergeCell ref="A11:G11"/>
    <mergeCell ref="A12:G12"/>
    <mergeCell ref="A13:G13"/>
  </mergeCells>
  <printOptions/>
  <pageMargins left="0.7086614173228347" right="0.0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3"/>
  <sheetViews>
    <sheetView zoomScalePageLayoutView="0" workbookViewId="0" topLeftCell="A1">
      <selection activeCell="G302" sqref="G302"/>
    </sheetView>
  </sheetViews>
  <sheetFormatPr defaultColWidth="9.00390625" defaultRowHeight="12.75"/>
  <cols>
    <col min="1" max="1" width="67.75390625" style="70" customWidth="1"/>
    <col min="2" max="2" width="5.75390625" style="70" customWidth="1"/>
    <col min="3" max="3" width="6.875" style="70" customWidth="1"/>
    <col min="4" max="4" width="13.875" style="70" customWidth="1"/>
    <col min="5" max="5" width="4.75390625" style="70" customWidth="1"/>
    <col min="6" max="6" width="8.25390625" style="70" hidden="1" customWidth="1"/>
    <col min="7" max="7" width="11.75390625" style="70" customWidth="1"/>
    <col min="8" max="8" width="11.125" style="70" customWidth="1"/>
    <col min="9" max="9" width="9.125" style="70" customWidth="1"/>
    <col min="10" max="10" width="15.875" style="70" customWidth="1"/>
    <col min="11" max="16384" width="9.125" style="70" customWidth="1"/>
  </cols>
  <sheetData>
    <row r="1" spans="1:7" ht="15">
      <c r="A1" s="69"/>
      <c r="B1" s="126" t="s">
        <v>404</v>
      </c>
      <c r="C1" s="126"/>
      <c r="D1" s="3"/>
      <c r="E1" s="2"/>
      <c r="F1" s="3"/>
      <c r="G1" s="4"/>
    </row>
    <row r="2" spans="1:7" ht="15">
      <c r="A2" s="69"/>
      <c r="B2" s="126" t="s">
        <v>4</v>
      </c>
      <c r="C2" s="126"/>
      <c r="D2" s="3"/>
      <c r="E2" s="2"/>
      <c r="F2" s="3"/>
      <c r="G2" s="4"/>
    </row>
    <row r="3" spans="1:7" ht="15">
      <c r="A3" s="69"/>
      <c r="B3" s="126" t="s">
        <v>3</v>
      </c>
      <c r="C3" s="126"/>
      <c r="D3" s="4"/>
      <c r="E3" s="2"/>
      <c r="F3" s="4"/>
      <c r="G3" s="4"/>
    </row>
    <row r="4" spans="1:7" ht="15">
      <c r="A4" s="86"/>
      <c r="B4" s="126" t="s">
        <v>145</v>
      </c>
      <c r="C4" s="126"/>
      <c r="D4" s="4"/>
      <c r="E4" s="2"/>
      <c r="F4" s="4"/>
      <c r="G4" s="4"/>
    </row>
    <row r="5" spans="1:7" ht="15">
      <c r="A5" s="72"/>
      <c r="B5" s="207" t="s">
        <v>3</v>
      </c>
      <c r="C5" s="207"/>
      <c r="D5" s="207"/>
      <c r="E5" s="207"/>
      <c r="F5" s="207"/>
      <c r="G5" s="207"/>
    </row>
    <row r="6" spans="1:7" ht="15">
      <c r="A6" s="72"/>
      <c r="B6" s="207" t="s">
        <v>636</v>
      </c>
      <c r="C6" s="207"/>
      <c r="D6" s="207"/>
      <c r="E6" s="207"/>
      <c r="F6" s="207"/>
      <c r="G6" s="207"/>
    </row>
    <row r="7" spans="1:7" ht="15">
      <c r="A7" s="72"/>
      <c r="B7" s="207" t="s">
        <v>637</v>
      </c>
      <c r="C7" s="207"/>
      <c r="D7" s="207"/>
      <c r="E7" s="207"/>
      <c r="F7" s="207"/>
      <c r="G7" s="207"/>
    </row>
    <row r="8" spans="1:7" ht="15">
      <c r="A8" s="72"/>
      <c r="B8" s="207" t="s">
        <v>581</v>
      </c>
      <c r="C8" s="207"/>
      <c r="D8" s="207"/>
      <c r="E8" s="207"/>
      <c r="F8" s="207"/>
      <c r="G8" s="207"/>
    </row>
    <row r="9" spans="1:7" ht="15">
      <c r="A9" s="72"/>
      <c r="B9" s="72"/>
      <c r="C9" s="74"/>
      <c r="D9" s="74"/>
      <c r="E9" s="74"/>
      <c r="F9" s="74"/>
      <c r="G9" s="74"/>
    </row>
    <row r="10" spans="1:8" ht="54" customHeight="1">
      <c r="A10" s="210" t="s">
        <v>660</v>
      </c>
      <c r="B10" s="210"/>
      <c r="C10" s="210"/>
      <c r="D10" s="210"/>
      <c r="E10" s="210"/>
      <c r="F10" s="210"/>
      <c r="G10" s="210"/>
      <c r="H10" s="127"/>
    </row>
    <row r="11" spans="1:7" ht="15">
      <c r="A11" s="213"/>
      <c r="B11" s="213"/>
      <c r="C11" s="213"/>
      <c r="D11" s="213"/>
      <c r="E11" s="213"/>
      <c r="F11" s="213"/>
      <c r="G11" s="213"/>
    </row>
    <row r="12" spans="1:7" ht="15.75">
      <c r="A12" s="75"/>
      <c r="B12" s="75"/>
      <c r="C12" s="87"/>
      <c r="D12" s="88"/>
      <c r="E12" s="88"/>
      <c r="F12" s="88"/>
      <c r="G12" s="3" t="s">
        <v>5</v>
      </c>
    </row>
    <row r="13" spans="1:7" ht="23.25" customHeight="1">
      <c r="A13" s="10" t="s">
        <v>0</v>
      </c>
      <c r="B13" s="89" t="s">
        <v>405</v>
      </c>
      <c r="C13" s="89" t="s">
        <v>147</v>
      </c>
      <c r="D13" s="89" t="s">
        <v>221</v>
      </c>
      <c r="E13" s="89" t="s">
        <v>222</v>
      </c>
      <c r="F13" s="89" t="s">
        <v>223</v>
      </c>
      <c r="G13" s="90" t="s">
        <v>582</v>
      </c>
    </row>
    <row r="14" spans="1:7" ht="14.25" customHeight="1">
      <c r="A14" s="188" t="s">
        <v>224</v>
      </c>
      <c r="B14" s="188"/>
      <c r="C14" s="10"/>
      <c r="D14" s="10"/>
      <c r="E14" s="10"/>
      <c r="F14" s="10"/>
      <c r="G14" s="9">
        <f>G15+G101+G136+G202+G313+G322+G363+G389+G395+G114+G369</f>
        <v>105564.09999999998</v>
      </c>
    </row>
    <row r="15" spans="1:10" ht="15.75">
      <c r="A15" s="102" t="s">
        <v>148</v>
      </c>
      <c r="B15" s="10">
        <v>737</v>
      </c>
      <c r="C15" s="94" t="s">
        <v>149</v>
      </c>
      <c r="D15" s="94" t="s">
        <v>225</v>
      </c>
      <c r="E15" s="94"/>
      <c r="F15" s="94" t="s">
        <v>1</v>
      </c>
      <c r="G15" s="9">
        <f>G16+G29+G36+G84+G76+G92</f>
        <v>36665.1</v>
      </c>
      <c r="J15" s="95"/>
    </row>
    <row r="16" spans="1:7" ht="31.5" customHeight="1">
      <c r="A16" s="93" t="s">
        <v>150</v>
      </c>
      <c r="B16" s="1">
        <v>737</v>
      </c>
      <c r="C16" s="94" t="s">
        <v>151</v>
      </c>
      <c r="D16" s="94" t="s">
        <v>225</v>
      </c>
      <c r="E16" s="94"/>
      <c r="F16" s="94" t="s">
        <v>1</v>
      </c>
      <c r="G16" s="9">
        <f>G17</f>
        <v>2867.6000000000004</v>
      </c>
    </row>
    <row r="17" spans="1:7" ht="29.25" customHeight="1">
      <c r="A17" s="92" t="s">
        <v>226</v>
      </c>
      <c r="B17" s="8">
        <v>737</v>
      </c>
      <c r="C17" s="14" t="s">
        <v>151</v>
      </c>
      <c r="D17" s="14" t="s">
        <v>227</v>
      </c>
      <c r="E17" s="14"/>
      <c r="F17" s="14"/>
      <c r="G17" s="7">
        <f>G18</f>
        <v>2867.6000000000004</v>
      </c>
    </row>
    <row r="18" spans="1:7" ht="36.75" customHeight="1">
      <c r="A18" s="92" t="s">
        <v>228</v>
      </c>
      <c r="B18" s="8">
        <v>737</v>
      </c>
      <c r="C18" s="14" t="s">
        <v>151</v>
      </c>
      <c r="D18" s="14" t="s">
        <v>229</v>
      </c>
      <c r="E18" s="14"/>
      <c r="F18" s="14" t="s">
        <v>1</v>
      </c>
      <c r="G18" s="7">
        <f aca="true" t="shared" si="0" ref="G18:G23">G19</f>
        <v>2867.6000000000004</v>
      </c>
    </row>
    <row r="19" spans="1:7" ht="31.5" customHeight="1">
      <c r="A19" s="92" t="s">
        <v>230</v>
      </c>
      <c r="B19" s="8">
        <v>737</v>
      </c>
      <c r="C19" s="14" t="s">
        <v>151</v>
      </c>
      <c r="D19" s="14" t="s">
        <v>231</v>
      </c>
      <c r="E19" s="14"/>
      <c r="F19" s="14" t="s">
        <v>1</v>
      </c>
      <c r="G19" s="7">
        <f t="shared" si="0"/>
        <v>2867.6000000000004</v>
      </c>
    </row>
    <row r="20" spans="1:7" ht="29.25" customHeight="1">
      <c r="A20" s="92" t="s">
        <v>232</v>
      </c>
      <c r="B20" s="8">
        <v>737</v>
      </c>
      <c r="C20" s="14" t="s">
        <v>151</v>
      </c>
      <c r="D20" s="14" t="s">
        <v>233</v>
      </c>
      <c r="E20" s="14"/>
      <c r="F20" s="14" t="s">
        <v>1</v>
      </c>
      <c r="G20" s="7">
        <f>G21+G28</f>
        <v>2867.6000000000004</v>
      </c>
    </row>
    <row r="21" spans="1:7" ht="59.25" customHeight="1">
      <c r="A21" s="92" t="s">
        <v>234</v>
      </c>
      <c r="B21" s="8">
        <v>737</v>
      </c>
      <c r="C21" s="14" t="s">
        <v>151</v>
      </c>
      <c r="D21" s="14" t="s">
        <v>233</v>
      </c>
      <c r="E21" s="14" t="s">
        <v>235</v>
      </c>
      <c r="F21" s="14"/>
      <c r="G21" s="7">
        <f>2202.4+665.2</f>
        <v>2867.6000000000004</v>
      </c>
    </row>
    <row r="22" spans="1:7" ht="15" customHeight="1" hidden="1">
      <c r="A22" s="92" t="s">
        <v>236</v>
      </c>
      <c r="B22" s="8"/>
      <c r="C22" s="14" t="s">
        <v>151</v>
      </c>
      <c r="D22" s="14" t="s">
        <v>233</v>
      </c>
      <c r="E22" s="14" t="s">
        <v>237</v>
      </c>
      <c r="F22" s="14" t="s">
        <v>1</v>
      </c>
      <c r="G22" s="7">
        <f>G23</f>
        <v>0</v>
      </c>
    </row>
    <row r="23" spans="1:7" ht="13.5" customHeight="1" hidden="1">
      <c r="A23" s="92" t="s">
        <v>238</v>
      </c>
      <c r="B23" s="8"/>
      <c r="C23" s="14" t="s">
        <v>151</v>
      </c>
      <c r="D23" s="14" t="s">
        <v>239</v>
      </c>
      <c r="E23" s="14" t="s">
        <v>237</v>
      </c>
      <c r="F23" s="14" t="s">
        <v>240</v>
      </c>
      <c r="G23" s="7">
        <f t="shared" si="0"/>
        <v>0</v>
      </c>
    </row>
    <row r="24" spans="1:7" ht="13.5" customHeight="1" hidden="1">
      <c r="A24" s="92" t="s">
        <v>241</v>
      </c>
      <c r="B24" s="8"/>
      <c r="C24" s="14" t="s">
        <v>151</v>
      </c>
      <c r="D24" s="14" t="s">
        <v>239</v>
      </c>
      <c r="E24" s="14" t="s">
        <v>237</v>
      </c>
      <c r="F24" s="14" t="s">
        <v>242</v>
      </c>
      <c r="G24" s="7">
        <f>G25</f>
        <v>0</v>
      </c>
    </row>
    <row r="25" spans="1:7" ht="13.5" customHeight="1" hidden="1">
      <c r="A25" s="92" t="s">
        <v>243</v>
      </c>
      <c r="B25" s="8"/>
      <c r="C25" s="14" t="s">
        <v>151</v>
      </c>
      <c r="D25" s="14" t="s">
        <v>239</v>
      </c>
      <c r="E25" s="14" t="s">
        <v>237</v>
      </c>
      <c r="F25" s="14" t="s">
        <v>244</v>
      </c>
      <c r="G25" s="7"/>
    </row>
    <row r="26" spans="1:7" ht="13.5" customHeight="1" hidden="1">
      <c r="A26" s="92"/>
      <c r="B26" s="8"/>
      <c r="C26" s="14"/>
      <c r="D26" s="14"/>
      <c r="E26" s="14" t="s">
        <v>506</v>
      </c>
      <c r="F26" s="14" t="s">
        <v>261</v>
      </c>
      <c r="G26" s="7"/>
    </row>
    <row r="27" spans="1:7" ht="40.5" customHeight="1" hidden="1">
      <c r="A27" s="92" t="s">
        <v>245</v>
      </c>
      <c r="B27" s="8"/>
      <c r="C27" s="14" t="s">
        <v>151</v>
      </c>
      <c r="D27" s="14" t="s">
        <v>233</v>
      </c>
      <c r="E27" s="14" t="s">
        <v>246</v>
      </c>
      <c r="F27" s="14" t="s">
        <v>247</v>
      </c>
      <c r="G27" s="7"/>
    </row>
    <row r="28" spans="1:7" ht="40.5" customHeight="1" hidden="1">
      <c r="A28" s="92" t="s">
        <v>248</v>
      </c>
      <c r="B28" s="8">
        <v>737</v>
      </c>
      <c r="C28" s="14" t="s">
        <v>151</v>
      </c>
      <c r="D28" s="14" t="s">
        <v>233</v>
      </c>
      <c r="E28" s="14" t="s">
        <v>240</v>
      </c>
      <c r="F28" s="14"/>
      <c r="G28" s="7"/>
    </row>
    <row r="29" spans="1:7" ht="47.25" customHeight="1">
      <c r="A29" s="93" t="s">
        <v>152</v>
      </c>
      <c r="B29" s="1">
        <v>737</v>
      </c>
      <c r="C29" s="94" t="s">
        <v>153</v>
      </c>
      <c r="D29" s="94" t="s">
        <v>225</v>
      </c>
      <c r="E29" s="94"/>
      <c r="F29" s="94" t="s">
        <v>1</v>
      </c>
      <c r="G29" s="9">
        <f>G30</f>
        <v>539</v>
      </c>
    </row>
    <row r="30" spans="1:7" ht="22.5" customHeight="1">
      <c r="A30" s="92" t="s">
        <v>226</v>
      </c>
      <c r="B30" s="8">
        <v>737</v>
      </c>
      <c r="C30" s="14" t="s">
        <v>153</v>
      </c>
      <c r="D30" s="14" t="s">
        <v>227</v>
      </c>
      <c r="E30" s="14"/>
      <c r="F30" s="14"/>
      <c r="G30" s="7">
        <f>G31</f>
        <v>539</v>
      </c>
    </row>
    <row r="31" spans="1:7" ht="33" customHeight="1">
      <c r="A31" s="92" t="s">
        <v>228</v>
      </c>
      <c r="B31" s="8">
        <v>737</v>
      </c>
      <c r="C31" s="14" t="s">
        <v>153</v>
      </c>
      <c r="D31" s="14" t="s">
        <v>229</v>
      </c>
      <c r="E31" s="14"/>
      <c r="F31" s="14" t="s">
        <v>1</v>
      </c>
      <c r="G31" s="7">
        <f>G32</f>
        <v>539</v>
      </c>
    </row>
    <row r="32" spans="1:7" ht="30" customHeight="1">
      <c r="A32" s="92" t="s">
        <v>230</v>
      </c>
      <c r="B32" s="8">
        <v>737</v>
      </c>
      <c r="C32" s="14" t="s">
        <v>153</v>
      </c>
      <c r="D32" s="14" t="s">
        <v>231</v>
      </c>
      <c r="E32" s="14"/>
      <c r="F32" s="14" t="s">
        <v>1</v>
      </c>
      <c r="G32" s="7">
        <f>G33</f>
        <v>539</v>
      </c>
    </row>
    <row r="33" spans="1:7" ht="21" customHeight="1">
      <c r="A33" s="92" t="s">
        <v>232</v>
      </c>
      <c r="B33" s="8">
        <v>737</v>
      </c>
      <c r="C33" s="14" t="s">
        <v>153</v>
      </c>
      <c r="D33" s="14" t="s">
        <v>233</v>
      </c>
      <c r="E33" s="14"/>
      <c r="F33" s="14" t="s">
        <v>1</v>
      </c>
      <c r="G33" s="7">
        <f>G34+G35</f>
        <v>539</v>
      </c>
    </row>
    <row r="34" spans="1:7" ht="75">
      <c r="A34" s="92" t="s">
        <v>234</v>
      </c>
      <c r="B34" s="8">
        <v>737</v>
      </c>
      <c r="C34" s="14" t="s">
        <v>153</v>
      </c>
      <c r="D34" s="14" t="s">
        <v>233</v>
      </c>
      <c r="E34" s="14" t="s">
        <v>235</v>
      </c>
      <c r="F34" s="14"/>
      <c r="G34" s="7">
        <f>414+125</f>
        <v>539</v>
      </c>
    </row>
    <row r="35" spans="1:7" ht="30" customHeight="1" hidden="1">
      <c r="A35" s="92" t="s">
        <v>248</v>
      </c>
      <c r="B35" s="8">
        <v>737</v>
      </c>
      <c r="C35" s="14" t="s">
        <v>153</v>
      </c>
      <c r="D35" s="14" t="s">
        <v>233</v>
      </c>
      <c r="E35" s="14" t="s">
        <v>240</v>
      </c>
      <c r="F35" s="14"/>
      <c r="G35" s="7"/>
    </row>
    <row r="36" spans="1:9" ht="52.5" customHeight="1">
      <c r="A36" s="93" t="s">
        <v>673</v>
      </c>
      <c r="B36" s="1">
        <v>737</v>
      </c>
      <c r="C36" s="94" t="s">
        <v>154</v>
      </c>
      <c r="D36" s="94" t="s">
        <v>225</v>
      </c>
      <c r="E36" s="94"/>
      <c r="F36" s="94" t="s">
        <v>1</v>
      </c>
      <c r="G36" s="9">
        <f>G37</f>
        <v>32202.9</v>
      </c>
      <c r="I36" s="95"/>
    </row>
    <row r="37" spans="1:9" ht="28.5" customHeight="1">
      <c r="A37" s="92" t="s">
        <v>226</v>
      </c>
      <c r="B37" s="8">
        <v>737</v>
      </c>
      <c r="C37" s="14" t="s">
        <v>154</v>
      </c>
      <c r="D37" s="14" t="s">
        <v>227</v>
      </c>
      <c r="E37" s="14"/>
      <c r="F37" s="14" t="s">
        <v>1</v>
      </c>
      <c r="G37" s="7">
        <f>G38+G71</f>
        <v>32202.9</v>
      </c>
      <c r="I37" s="95"/>
    </row>
    <row r="38" spans="1:9" ht="34.5" customHeight="1">
      <c r="A38" s="92" t="s">
        <v>228</v>
      </c>
      <c r="B38" s="8">
        <v>737</v>
      </c>
      <c r="C38" s="14" t="s">
        <v>154</v>
      </c>
      <c r="D38" s="14" t="s">
        <v>229</v>
      </c>
      <c r="E38" s="14"/>
      <c r="F38" s="14" t="s">
        <v>1</v>
      </c>
      <c r="G38" s="7">
        <f>G39</f>
        <v>32202.2</v>
      </c>
      <c r="I38" s="95"/>
    </row>
    <row r="39" spans="1:7" ht="33.75" customHeight="1">
      <c r="A39" s="92" t="s">
        <v>230</v>
      </c>
      <c r="B39" s="8">
        <v>737</v>
      </c>
      <c r="C39" s="14" t="s">
        <v>154</v>
      </c>
      <c r="D39" s="14" t="s">
        <v>231</v>
      </c>
      <c r="E39" s="14"/>
      <c r="F39" s="14" t="s">
        <v>1</v>
      </c>
      <c r="G39" s="7">
        <f>G40</f>
        <v>32202.2</v>
      </c>
    </row>
    <row r="40" spans="1:7" ht="30" customHeight="1">
      <c r="A40" s="92" t="s">
        <v>232</v>
      </c>
      <c r="B40" s="8">
        <v>737</v>
      </c>
      <c r="C40" s="14" t="s">
        <v>154</v>
      </c>
      <c r="D40" s="14" t="s">
        <v>233</v>
      </c>
      <c r="E40" s="14"/>
      <c r="F40" s="14" t="s">
        <v>1</v>
      </c>
      <c r="G40" s="7">
        <f>G41+G49+G65</f>
        <v>32202.2</v>
      </c>
    </row>
    <row r="41" spans="1:7" ht="73.5" customHeight="1">
      <c r="A41" s="92" t="s">
        <v>234</v>
      </c>
      <c r="B41" s="8">
        <v>737</v>
      </c>
      <c r="C41" s="14" t="s">
        <v>154</v>
      </c>
      <c r="D41" s="14" t="s">
        <v>233</v>
      </c>
      <c r="E41" s="14" t="s">
        <v>235</v>
      </c>
      <c r="F41" s="14"/>
      <c r="G41" s="7">
        <f>19426.4+5850.7+3986</f>
        <v>29263.100000000002</v>
      </c>
    </row>
    <row r="42" spans="1:7" ht="29.25" customHeight="1" hidden="1">
      <c r="A42" s="92" t="s">
        <v>251</v>
      </c>
      <c r="B42" s="8"/>
      <c r="C42" s="14" t="s">
        <v>154</v>
      </c>
      <c r="D42" s="14" t="s">
        <v>233</v>
      </c>
      <c r="E42" s="14" t="s">
        <v>252</v>
      </c>
      <c r="F42" s="14"/>
      <c r="G42" s="7">
        <f>G43+G48+G47</f>
        <v>25339.300000000003</v>
      </c>
    </row>
    <row r="43" spans="1:7" ht="27" customHeight="1" hidden="1">
      <c r="A43" s="92" t="s">
        <v>253</v>
      </c>
      <c r="B43" s="8"/>
      <c r="C43" s="14" t="s">
        <v>154</v>
      </c>
      <c r="D43" s="14" t="s">
        <v>233</v>
      </c>
      <c r="E43" s="14" t="s">
        <v>237</v>
      </c>
      <c r="F43" s="14" t="s">
        <v>1</v>
      </c>
      <c r="G43" s="7">
        <f>G44</f>
        <v>19426.4</v>
      </c>
    </row>
    <row r="44" spans="1:7" ht="13.5" customHeight="1" hidden="1">
      <c r="A44" s="92" t="s">
        <v>238</v>
      </c>
      <c r="B44" s="8"/>
      <c r="C44" s="14" t="s">
        <v>154</v>
      </c>
      <c r="D44" s="14" t="s">
        <v>233</v>
      </c>
      <c r="E44" s="14" t="s">
        <v>237</v>
      </c>
      <c r="F44" s="14" t="s">
        <v>240</v>
      </c>
      <c r="G44" s="7">
        <f>G45</f>
        <v>19426.4</v>
      </c>
    </row>
    <row r="45" spans="1:7" ht="13.5" customHeight="1" hidden="1">
      <c r="A45" s="92" t="s">
        <v>241</v>
      </c>
      <c r="B45" s="8"/>
      <c r="C45" s="14" t="s">
        <v>154</v>
      </c>
      <c r="D45" s="14" t="s">
        <v>233</v>
      </c>
      <c r="E45" s="14" t="s">
        <v>237</v>
      </c>
      <c r="F45" s="14" t="s">
        <v>242</v>
      </c>
      <c r="G45" s="7">
        <f>G46</f>
        <v>19426.4</v>
      </c>
    </row>
    <row r="46" spans="1:7" ht="13.5" customHeight="1" hidden="1">
      <c r="A46" s="92" t="s">
        <v>243</v>
      </c>
      <c r="B46" s="8"/>
      <c r="C46" s="14" t="s">
        <v>154</v>
      </c>
      <c r="D46" s="14" t="s">
        <v>233</v>
      </c>
      <c r="E46" s="14" t="s">
        <v>237</v>
      </c>
      <c r="F46" s="14" t="s">
        <v>244</v>
      </c>
      <c r="G46" s="7">
        <f>9179.1+1529.8+371.6+3971.2+2572.5+1802.2</f>
        <v>19426.4</v>
      </c>
    </row>
    <row r="47" spans="1:7" ht="13.5" customHeight="1" hidden="1">
      <c r="A47" s="92"/>
      <c r="B47" s="8"/>
      <c r="C47" s="14"/>
      <c r="D47" s="14"/>
      <c r="E47" s="14" t="s">
        <v>506</v>
      </c>
      <c r="F47" s="14"/>
      <c r="G47" s="7">
        <v>30</v>
      </c>
    </row>
    <row r="48" spans="1:7" ht="48" customHeight="1" hidden="1">
      <c r="A48" s="92" t="s">
        <v>245</v>
      </c>
      <c r="B48" s="8"/>
      <c r="C48" s="14" t="s">
        <v>154</v>
      </c>
      <c r="D48" s="14" t="s">
        <v>233</v>
      </c>
      <c r="E48" s="14" t="s">
        <v>246</v>
      </c>
      <c r="F48" s="14" t="s">
        <v>247</v>
      </c>
      <c r="G48" s="7">
        <f>2772.1+462+112.2+1199.3+776.9+544.3+16.1</f>
        <v>5882.9</v>
      </c>
    </row>
    <row r="49" spans="1:7" ht="32.25" customHeight="1">
      <c r="A49" s="92" t="s">
        <v>248</v>
      </c>
      <c r="B49" s="8">
        <v>737</v>
      </c>
      <c r="C49" s="14" t="s">
        <v>154</v>
      </c>
      <c r="D49" s="14" t="s">
        <v>233</v>
      </c>
      <c r="E49" s="14" t="s">
        <v>240</v>
      </c>
      <c r="F49" s="14" t="s">
        <v>1</v>
      </c>
      <c r="G49" s="7">
        <f>2596.6+323.9</f>
        <v>2920.5</v>
      </c>
    </row>
    <row r="50" spans="1:7" ht="27" customHeight="1" hidden="1">
      <c r="A50" s="92" t="s">
        <v>268</v>
      </c>
      <c r="B50" s="8"/>
      <c r="C50" s="14" t="s">
        <v>154</v>
      </c>
      <c r="D50" s="14" t="s">
        <v>233</v>
      </c>
      <c r="E50" s="14" t="s">
        <v>249</v>
      </c>
      <c r="F50" s="14" t="s">
        <v>478</v>
      </c>
      <c r="G50" s="7">
        <f>G51+G59</f>
        <v>2904.4</v>
      </c>
    </row>
    <row r="51" spans="1:7" ht="13.5" customHeight="1" hidden="1">
      <c r="A51" s="92" t="s">
        <v>238</v>
      </c>
      <c r="B51" s="8"/>
      <c r="C51" s="14" t="s">
        <v>154</v>
      </c>
      <c r="D51" s="14" t="s">
        <v>233</v>
      </c>
      <c r="E51" s="14" t="s">
        <v>249</v>
      </c>
      <c r="F51" s="14" t="s">
        <v>479</v>
      </c>
      <c r="G51" s="7">
        <f>G52</f>
        <v>0</v>
      </c>
    </row>
    <row r="52" spans="1:7" ht="13.5" customHeight="1" hidden="1">
      <c r="A52" s="92" t="s">
        <v>254</v>
      </c>
      <c r="B52" s="8"/>
      <c r="C52" s="14" t="s">
        <v>154</v>
      </c>
      <c r="D52" s="14" t="s">
        <v>233</v>
      </c>
      <c r="E52" s="14" t="s">
        <v>249</v>
      </c>
      <c r="F52" s="14" t="s">
        <v>480</v>
      </c>
      <c r="G52" s="7">
        <f>G53+G54+G55+G56+G58+G57</f>
        <v>0</v>
      </c>
    </row>
    <row r="53" spans="1:7" ht="13.5" customHeight="1" hidden="1">
      <c r="A53" s="92" t="s">
        <v>256</v>
      </c>
      <c r="B53" s="8"/>
      <c r="C53" s="14" t="s">
        <v>154</v>
      </c>
      <c r="D53" s="14" t="s">
        <v>233</v>
      </c>
      <c r="E53" s="14" t="s">
        <v>249</v>
      </c>
      <c r="F53" s="14" t="s">
        <v>481</v>
      </c>
      <c r="G53" s="7"/>
    </row>
    <row r="54" spans="1:7" ht="13.5" customHeight="1" hidden="1">
      <c r="A54" s="92" t="s">
        <v>269</v>
      </c>
      <c r="B54" s="8"/>
      <c r="C54" s="14" t="s">
        <v>154</v>
      </c>
      <c r="D54" s="14" t="s">
        <v>233</v>
      </c>
      <c r="E54" s="14" t="s">
        <v>249</v>
      </c>
      <c r="F54" s="14" t="s">
        <v>482</v>
      </c>
      <c r="G54" s="7"/>
    </row>
    <row r="55" spans="1:7" ht="13.5" customHeight="1" hidden="1">
      <c r="A55" s="92" t="s">
        <v>271</v>
      </c>
      <c r="B55" s="8"/>
      <c r="C55" s="14" t="s">
        <v>154</v>
      </c>
      <c r="D55" s="14" t="s">
        <v>233</v>
      </c>
      <c r="E55" s="14" t="s">
        <v>249</v>
      </c>
      <c r="F55" s="14" t="s">
        <v>483</v>
      </c>
      <c r="G55" s="7"/>
    </row>
    <row r="56" spans="1:7" ht="13.5" customHeight="1" hidden="1">
      <c r="A56" s="92" t="s">
        <v>258</v>
      </c>
      <c r="B56" s="8"/>
      <c r="C56" s="14" t="s">
        <v>154</v>
      </c>
      <c r="D56" s="14" t="s">
        <v>233</v>
      </c>
      <c r="E56" s="14" t="s">
        <v>249</v>
      </c>
      <c r="F56" s="14" t="s">
        <v>484</v>
      </c>
      <c r="G56" s="7"/>
    </row>
    <row r="57" spans="1:7" ht="13.5" customHeight="1" hidden="1">
      <c r="A57" s="92" t="s">
        <v>258</v>
      </c>
      <c r="B57" s="8"/>
      <c r="C57" s="14" t="s">
        <v>154</v>
      </c>
      <c r="D57" s="14" t="s">
        <v>233</v>
      </c>
      <c r="E57" s="14" t="s">
        <v>249</v>
      </c>
      <c r="F57" s="14" t="s">
        <v>485</v>
      </c>
      <c r="G57" s="7"/>
    </row>
    <row r="58" spans="1:7" ht="13.5" customHeight="1" hidden="1">
      <c r="A58" s="92" t="s">
        <v>260</v>
      </c>
      <c r="B58" s="8"/>
      <c r="C58" s="14" t="s">
        <v>154</v>
      </c>
      <c r="D58" s="14" t="s">
        <v>233</v>
      </c>
      <c r="E58" s="14" t="s">
        <v>249</v>
      </c>
      <c r="F58" s="14" t="s">
        <v>486</v>
      </c>
      <c r="G58" s="7"/>
    </row>
    <row r="59" spans="1:7" ht="13.5" customHeight="1" hidden="1">
      <c r="A59" s="92" t="s">
        <v>262</v>
      </c>
      <c r="B59" s="8"/>
      <c r="C59" s="14" t="s">
        <v>154</v>
      </c>
      <c r="D59" s="14" t="s">
        <v>233</v>
      </c>
      <c r="E59" s="14" t="s">
        <v>249</v>
      </c>
      <c r="F59" s="14" t="s">
        <v>487</v>
      </c>
      <c r="G59" s="7">
        <f>G60+G61</f>
        <v>2904.4</v>
      </c>
    </row>
    <row r="60" spans="1:7" ht="13.5" customHeight="1" hidden="1">
      <c r="A60" s="92" t="s">
        <v>264</v>
      </c>
      <c r="B60" s="8"/>
      <c r="C60" s="14" t="s">
        <v>154</v>
      </c>
      <c r="D60" s="14" t="s">
        <v>233</v>
      </c>
      <c r="E60" s="14" t="s">
        <v>249</v>
      </c>
      <c r="F60" s="14" t="s">
        <v>488</v>
      </c>
      <c r="G60" s="7"/>
    </row>
    <row r="61" spans="1:7" ht="13.5" customHeight="1" hidden="1">
      <c r="A61" s="92" t="s">
        <v>266</v>
      </c>
      <c r="B61" s="8"/>
      <c r="C61" s="14" t="s">
        <v>154</v>
      </c>
      <c r="D61" s="14" t="s">
        <v>233</v>
      </c>
      <c r="E61" s="14" t="s">
        <v>249</v>
      </c>
      <c r="F61" s="14" t="s">
        <v>489</v>
      </c>
      <c r="G61" s="7">
        <f>2950.5-30-16.1</f>
        <v>2904.4</v>
      </c>
    </row>
    <row r="62" spans="1:7" ht="27.75" customHeight="1" hidden="1">
      <c r="A62" s="92" t="s">
        <v>274</v>
      </c>
      <c r="B62" s="8"/>
      <c r="C62" s="14" t="s">
        <v>154</v>
      </c>
      <c r="D62" s="14" t="s">
        <v>233</v>
      </c>
      <c r="E62" s="14" t="s">
        <v>275</v>
      </c>
      <c r="F62" s="14" t="s">
        <v>490</v>
      </c>
      <c r="G62" s="7">
        <f>G63</f>
        <v>0</v>
      </c>
    </row>
    <row r="63" spans="1:7" ht="30" customHeight="1" hidden="1">
      <c r="A63" s="92" t="s">
        <v>276</v>
      </c>
      <c r="B63" s="8"/>
      <c r="C63" s="14" t="s">
        <v>154</v>
      </c>
      <c r="D63" s="14" t="s">
        <v>233</v>
      </c>
      <c r="E63" s="14" t="s">
        <v>277</v>
      </c>
      <c r="F63" s="14" t="s">
        <v>491</v>
      </c>
      <c r="G63" s="7">
        <f>G64</f>
        <v>0</v>
      </c>
    </row>
    <row r="64" spans="1:7" ht="13.5" customHeight="1" hidden="1">
      <c r="A64" s="92" t="s">
        <v>264</v>
      </c>
      <c r="B64" s="8"/>
      <c r="C64" s="14" t="s">
        <v>154</v>
      </c>
      <c r="D64" s="14" t="s">
        <v>233</v>
      </c>
      <c r="E64" s="14" t="s">
        <v>277</v>
      </c>
      <c r="F64" s="14" t="s">
        <v>492</v>
      </c>
      <c r="G64" s="7"/>
    </row>
    <row r="65" spans="1:7" ht="21" customHeight="1">
      <c r="A65" s="92" t="s">
        <v>278</v>
      </c>
      <c r="B65" s="8">
        <v>737</v>
      </c>
      <c r="C65" s="14" t="s">
        <v>154</v>
      </c>
      <c r="D65" s="14" t="s">
        <v>233</v>
      </c>
      <c r="E65" s="14" t="s">
        <v>279</v>
      </c>
      <c r="F65" s="14" t="s">
        <v>1</v>
      </c>
      <c r="G65" s="7">
        <v>18.6</v>
      </c>
    </row>
    <row r="66" spans="1:7" ht="21" customHeight="1" hidden="1">
      <c r="A66" s="92" t="s">
        <v>280</v>
      </c>
      <c r="B66" s="8"/>
      <c r="C66" s="14" t="s">
        <v>154</v>
      </c>
      <c r="D66" s="14" t="s">
        <v>233</v>
      </c>
      <c r="E66" s="14" t="s">
        <v>281</v>
      </c>
      <c r="F66" s="14" t="s">
        <v>493</v>
      </c>
      <c r="G66" s="7"/>
    </row>
    <row r="67" spans="1:7" ht="13.5" customHeight="1" hidden="1">
      <c r="A67" s="92" t="s">
        <v>282</v>
      </c>
      <c r="B67" s="8"/>
      <c r="C67" s="14" t="s">
        <v>154</v>
      </c>
      <c r="D67" s="14" t="s">
        <v>233</v>
      </c>
      <c r="E67" s="14" t="s">
        <v>283</v>
      </c>
      <c r="F67" s="14" t="s">
        <v>494</v>
      </c>
      <c r="G67" s="7">
        <f>G68</f>
        <v>15.6</v>
      </c>
    </row>
    <row r="68" spans="1:7" ht="13.5" customHeight="1" hidden="1">
      <c r="A68" s="92" t="s">
        <v>238</v>
      </c>
      <c r="B68" s="8"/>
      <c r="C68" s="14" t="s">
        <v>154</v>
      </c>
      <c r="D68" s="14" t="s">
        <v>233</v>
      </c>
      <c r="E68" s="14" t="s">
        <v>283</v>
      </c>
      <c r="F68" s="14" t="s">
        <v>495</v>
      </c>
      <c r="G68" s="7">
        <f>G69</f>
        <v>15.6</v>
      </c>
    </row>
    <row r="69" spans="1:7" ht="13.5" customHeight="1" hidden="1">
      <c r="A69" s="96" t="s">
        <v>284</v>
      </c>
      <c r="B69" s="6"/>
      <c r="C69" s="14" t="s">
        <v>154</v>
      </c>
      <c r="D69" s="14" t="s">
        <v>233</v>
      </c>
      <c r="E69" s="14" t="s">
        <v>283</v>
      </c>
      <c r="F69" s="14" t="s">
        <v>496</v>
      </c>
      <c r="G69" s="7">
        <v>15.6</v>
      </c>
    </row>
    <row r="70" spans="1:7" ht="13.5" customHeight="1" hidden="1">
      <c r="A70" s="96" t="s">
        <v>284</v>
      </c>
      <c r="B70" s="6"/>
      <c r="C70" s="14" t="s">
        <v>154</v>
      </c>
      <c r="D70" s="14" t="s">
        <v>233</v>
      </c>
      <c r="E70" s="14" t="s">
        <v>285</v>
      </c>
      <c r="F70" s="14" t="s">
        <v>497</v>
      </c>
      <c r="G70" s="7">
        <f>3+6.2</f>
        <v>9.2</v>
      </c>
    </row>
    <row r="71" spans="1:7" ht="31.5" customHeight="1">
      <c r="A71" s="92" t="s">
        <v>286</v>
      </c>
      <c r="B71" s="8">
        <v>737</v>
      </c>
      <c r="C71" s="14" t="s">
        <v>154</v>
      </c>
      <c r="D71" s="14" t="s">
        <v>287</v>
      </c>
      <c r="E71" s="14"/>
      <c r="F71" s="14" t="s">
        <v>1</v>
      </c>
      <c r="G71" s="7">
        <f>G72</f>
        <v>0.7</v>
      </c>
    </row>
    <row r="72" spans="1:7" ht="104.25" customHeight="1">
      <c r="A72" s="97" t="s">
        <v>288</v>
      </c>
      <c r="B72" s="128">
        <v>737</v>
      </c>
      <c r="C72" s="14" t="s">
        <v>154</v>
      </c>
      <c r="D72" s="14" t="s">
        <v>289</v>
      </c>
      <c r="E72" s="14"/>
      <c r="F72" s="14" t="s">
        <v>1</v>
      </c>
      <c r="G72" s="7">
        <f>G73</f>
        <v>0.7</v>
      </c>
    </row>
    <row r="73" spans="1:7" ht="33.75" customHeight="1">
      <c r="A73" s="118" t="s">
        <v>248</v>
      </c>
      <c r="B73" s="136">
        <v>737</v>
      </c>
      <c r="C73" s="14" t="s">
        <v>154</v>
      </c>
      <c r="D73" s="14" t="s">
        <v>289</v>
      </c>
      <c r="E73" s="14" t="s">
        <v>240</v>
      </c>
      <c r="F73" s="14" t="s">
        <v>240</v>
      </c>
      <c r="G73" s="7">
        <f>G74</f>
        <v>0.7</v>
      </c>
    </row>
    <row r="74" spans="1:7" ht="13.5" customHeight="1" hidden="1">
      <c r="A74" s="92" t="s">
        <v>262</v>
      </c>
      <c r="B74" s="8"/>
      <c r="C74" s="14" t="s">
        <v>154</v>
      </c>
      <c r="D74" s="14" t="s">
        <v>289</v>
      </c>
      <c r="E74" s="14" t="s">
        <v>249</v>
      </c>
      <c r="F74" s="14" t="s">
        <v>250</v>
      </c>
      <c r="G74" s="7">
        <f>G75</f>
        <v>0.7</v>
      </c>
    </row>
    <row r="75" spans="1:7" ht="13.5" customHeight="1" hidden="1">
      <c r="A75" s="92" t="s">
        <v>266</v>
      </c>
      <c r="B75" s="8"/>
      <c r="C75" s="14" t="s">
        <v>154</v>
      </c>
      <c r="D75" s="14" t="s">
        <v>289</v>
      </c>
      <c r="E75" s="14" t="s">
        <v>249</v>
      </c>
      <c r="F75" s="94"/>
      <c r="G75" s="7">
        <v>0.7</v>
      </c>
    </row>
    <row r="76" spans="1:7" ht="19.5" customHeight="1" hidden="1">
      <c r="A76" s="93" t="s">
        <v>155</v>
      </c>
      <c r="B76" s="1">
        <v>737</v>
      </c>
      <c r="C76" s="94" t="s">
        <v>156</v>
      </c>
      <c r="D76" s="94" t="s">
        <v>225</v>
      </c>
      <c r="E76" s="94"/>
      <c r="F76" s="14"/>
      <c r="G76" s="9">
        <f aca="true" t="shared" si="1" ref="G76:G82">G77</f>
        <v>0</v>
      </c>
    </row>
    <row r="77" spans="1:7" ht="30" hidden="1">
      <c r="A77" s="92" t="s">
        <v>226</v>
      </c>
      <c r="B77" s="8">
        <v>737</v>
      </c>
      <c r="C77" s="14" t="s">
        <v>156</v>
      </c>
      <c r="D77" s="14" t="s">
        <v>227</v>
      </c>
      <c r="E77" s="14"/>
      <c r="F77" s="14"/>
      <c r="G77" s="7">
        <f t="shared" si="1"/>
        <v>0</v>
      </c>
    </row>
    <row r="78" spans="1:7" ht="31.5" customHeight="1" hidden="1">
      <c r="A78" s="92" t="s">
        <v>228</v>
      </c>
      <c r="B78" s="8">
        <v>737</v>
      </c>
      <c r="C78" s="14" t="s">
        <v>156</v>
      </c>
      <c r="D78" s="14" t="s">
        <v>229</v>
      </c>
      <c r="E78" s="14"/>
      <c r="F78" s="14"/>
      <c r="G78" s="7">
        <f t="shared" si="1"/>
        <v>0</v>
      </c>
    </row>
    <row r="79" spans="1:7" ht="30" hidden="1">
      <c r="A79" s="92" t="s">
        <v>230</v>
      </c>
      <c r="B79" s="8">
        <v>737</v>
      </c>
      <c r="C79" s="14" t="s">
        <v>156</v>
      </c>
      <c r="D79" s="14" t="s">
        <v>231</v>
      </c>
      <c r="E79" s="14"/>
      <c r="F79" s="14"/>
      <c r="G79" s="7">
        <f t="shared" si="1"/>
        <v>0</v>
      </c>
    </row>
    <row r="80" spans="1:7" ht="15" hidden="1">
      <c r="A80" s="92" t="s">
        <v>290</v>
      </c>
      <c r="B80" s="8">
        <v>737</v>
      </c>
      <c r="C80" s="14" t="s">
        <v>156</v>
      </c>
      <c r="D80" s="14" t="s">
        <v>291</v>
      </c>
      <c r="E80" s="14"/>
      <c r="F80" s="14" t="s">
        <v>1</v>
      </c>
      <c r="G80" s="7">
        <f t="shared" si="1"/>
        <v>0</v>
      </c>
    </row>
    <row r="81" spans="1:7" ht="32.25" customHeight="1" hidden="1">
      <c r="A81" s="92" t="s">
        <v>248</v>
      </c>
      <c r="B81" s="8">
        <v>737</v>
      </c>
      <c r="C81" s="14" t="s">
        <v>156</v>
      </c>
      <c r="D81" s="14" t="s">
        <v>291</v>
      </c>
      <c r="E81" s="14" t="s">
        <v>240</v>
      </c>
      <c r="F81" s="6">
        <v>200</v>
      </c>
      <c r="G81" s="7">
        <f t="shared" si="1"/>
        <v>0</v>
      </c>
    </row>
    <row r="82" spans="1:7" ht="13.5" customHeight="1" hidden="1">
      <c r="A82" s="92" t="s">
        <v>238</v>
      </c>
      <c r="B82" s="8"/>
      <c r="C82" s="14" t="s">
        <v>156</v>
      </c>
      <c r="D82" s="14" t="s">
        <v>291</v>
      </c>
      <c r="E82" s="14" t="s">
        <v>249</v>
      </c>
      <c r="F82" s="6">
        <v>290</v>
      </c>
      <c r="G82" s="7">
        <f t="shared" si="1"/>
        <v>0</v>
      </c>
    </row>
    <row r="83" spans="1:7" ht="13.5" customHeight="1" hidden="1">
      <c r="A83" s="92" t="s">
        <v>284</v>
      </c>
      <c r="B83" s="8"/>
      <c r="C83" s="14" t="s">
        <v>156</v>
      </c>
      <c r="D83" s="14" t="s">
        <v>291</v>
      </c>
      <c r="E83" s="14" t="s">
        <v>249</v>
      </c>
      <c r="F83" s="94"/>
      <c r="G83" s="7"/>
    </row>
    <row r="84" spans="1:7" ht="21" customHeight="1">
      <c r="A84" s="93" t="s">
        <v>157</v>
      </c>
      <c r="B84" s="1">
        <v>737</v>
      </c>
      <c r="C84" s="94" t="s">
        <v>158</v>
      </c>
      <c r="D84" s="94" t="s">
        <v>225</v>
      </c>
      <c r="E84" s="94"/>
      <c r="F84" s="94"/>
      <c r="G84" s="9">
        <f aca="true" t="shared" si="2" ref="G84:G90">G85</f>
        <v>1055.6</v>
      </c>
    </row>
    <row r="85" spans="1:7" ht="30" customHeight="1">
      <c r="A85" s="92" t="s">
        <v>226</v>
      </c>
      <c r="B85" s="8">
        <v>737</v>
      </c>
      <c r="C85" s="14" t="s">
        <v>158</v>
      </c>
      <c r="D85" s="14" t="s">
        <v>227</v>
      </c>
      <c r="E85" s="14"/>
      <c r="F85" s="98"/>
      <c r="G85" s="7">
        <f t="shared" si="2"/>
        <v>1055.6</v>
      </c>
    </row>
    <row r="86" spans="1:7" ht="35.25" customHeight="1">
      <c r="A86" s="92" t="s">
        <v>228</v>
      </c>
      <c r="B86" s="8">
        <v>737</v>
      </c>
      <c r="C86" s="14" t="s">
        <v>158</v>
      </c>
      <c r="D86" s="14" t="s">
        <v>229</v>
      </c>
      <c r="E86" s="14"/>
      <c r="F86" s="14"/>
      <c r="G86" s="7">
        <f t="shared" si="2"/>
        <v>1055.6</v>
      </c>
    </row>
    <row r="87" spans="1:7" ht="33" customHeight="1">
      <c r="A87" s="92" t="s">
        <v>230</v>
      </c>
      <c r="B87" s="8">
        <v>737</v>
      </c>
      <c r="C87" s="14" t="s">
        <v>158</v>
      </c>
      <c r="D87" s="14" t="s">
        <v>231</v>
      </c>
      <c r="E87" s="14"/>
      <c r="F87" s="14"/>
      <c r="G87" s="7">
        <f t="shared" si="2"/>
        <v>1055.6</v>
      </c>
    </row>
    <row r="88" spans="1:7" ht="27.75" customHeight="1">
      <c r="A88" s="92" t="s">
        <v>292</v>
      </c>
      <c r="B88" s="8">
        <v>737</v>
      </c>
      <c r="C88" s="14" t="s">
        <v>158</v>
      </c>
      <c r="D88" s="14" t="s">
        <v>293</v>
      </c>
      <c r="E88" s="14"/>
      <c r="F88" s="14" t="s">
        <v>1</v>
      </c>
      <c r="G88" s="7">
        <f t="shared" si="2"/>
        <v>1055.6</v>
      </c>
    </row>
    <row r="89" spans="1:7" ht="20.25" customHeight="1">
      <c r="A89" s="92" t="s">
        <v>278</v>
      </c>
      <c r="B89" s="8">
        <v>737</v>
      </c>
      <c r="C89" s="14" t="s">
        <v>158</v>
      </c>
      <c r="D89" s="14" t="s">
        <v>293</v>
      </c>
      <c r="E89" s="14" t="s">
        <v>279</v>
      </c>
      <c r="F89" s="14" t="s">
        <v>261</v>
      </c>
      <c r="G89" s="7">
        <v>1055.6</v>
      </c>
    </row>
    <row r="90" spans="1:7" ht="13.5" customHeight="1" hidden="1">
      <c r="A90" s="92" t="s">
        <v>238</v>
      </c>
      <c r="B90" s="8"/>
      <c r="C90" s="14" t="s">
        <v>158</v>
      </c>
      <c r="D90" s="14" t="s">
        <v>294</v>
      </c>
      <c r="E90" s="14" t="s">
        <v>295</v>
      </c>
      <c r="F90" s="14" t="s">
        <v>1</v>
      </c>
      <c r="G90" s="7">
        <f t="shared" si="2"/>
        <v>0</v>
      </c>
    </row>
    <row r="91" spans="1:7" ht="13.5" customHeight="1" hidden="1">
      <c r="A91" s="92" t="s">
        <v>284</v>
      </c>
      <c r="B91" s="8"/>
      <c r="C91" s="14" t="s">
        <v>158</v>
      </c>
      <c r="D91" s="14" t="s">
        <v>294</v>
      </c>
      <c r="E91" s="14" t="s">
        <v>295</v>
      </c>
      <c r="F91" s="6">
        <v>310</v>
      </c>
      <c r="G91" s="7"/>
    </row>
    <row r="92" spans="1:7" ht="18.75" customHeight="1" hidden="1">
      <c r="A92" s="93" t="s">
        <v>159</v>
      </c>
      <c r="B92" s="1">
        <v>737</v>
      </c>
      <c r="C92" s="94" t="s">
        <v>160</v>
      </c>
      <c r="D92" s="94" t="s">
        <v>225</v>
      </c>
      <c r="E92" s="94"/>
      <c r="F92" s="101" t="s">
        <v>1</v>
      </c>
      <c r="G92" s="9">
        <f aca="true" t="shared" si="3" ref="G92:G99">G93</f>
        <v>0</v>
      </c>
    </row>
    <row r="93" spans="1:7" ht="27.75" customHeight="1" hidden="1">
      <c r="A93" s="92" t="s">
        <v>226</v>
      </c>
      <c r="B93" s="8">
        <v>737</v>
      </c>
      <c r="C93" s="14" t="s">
        <v>160</v>
      </c>
      <c r="D93" s="14" t="s">
        <v>227</v>
      </c>
      <c r="E93" s="94"/>
      <c r="F93" s="101" t="s">
        <v>1</v>
      </c>
      <c r="G93" s="7">
        <f t="shared" si="3"/>
        <v>0</v>
      </c>
    </row>
    <row r="94" spans="1:7" ht="29.25" customHeight="1" hidden="1">
      <c r="A94" s="92" t="s">
        <v>228</v>
      </c>
      <c r="B94" s="8">
        <v>737</v>
      </c>
      <c r="C94" s="14" t="s">
        <v>160</v>
      </c>
      <c r="D94" s="14" t="s">
        <v>229</v>
      </c>
      <c r="E94" s="98"/>
      <c r="F94" s="80"/>
      <c r="G94" s="7">
        <f t="shared" si="3"/>
        <v>0</v>
      </c>
    </row>
    <row r="95" spans="1:7" ht="30.75" customHeight="1" hidden="1">
      <c r="A95" s="92" t="s">
        <v>230</v>
      </c>
      <c r="B95" s="8">
        <v>737</v>
      </c>
      <c r="C95" s="14" t="s">
        <v>160</v>
      </c>
      <c r="D95" s="14" t="s">
        <v>231</v>
      </c>
      <c r="E95" s="14"/>
      <c r="F95" s="80" t="s">
        <v>1</v>
      </c>
      <c r="G95" s="7">
        <f t="shared" si="3"/>
        <v>0</v>
      </c>
    </row>
    <row r="96" spans="1:7" ht="17.25" customHeight="1" hidden="1">
      <c r="A96" s="92" t="s">
        <v>159</v>
      </c>
      <c r="B96" s="8">
        <v>737</v>
      </c>
      <c r="C96" s="14" t="s">
        <v>160</v>
      </c>
      <c r="D96" s="14" t="s">
        <v>296</v>
      </c>
      <c r="E96" s="14"/>
      <c r="F96" s="80" t="s">
        <v>1</v>
      </c>
      <c r="G96" s="7">
        <f>G99+G97</f>
        <v>0</v>
      </c>
    </row>
    <row r="97" spans="1:7" ht="32.25" customHeight="1" hidden="1">
      <c r="A97" s="118" t="s">
        <v>248</v>
      </c>
      <c r="B97" s="8">
        <v>737</v>
      </c>
      <c r="C97" s="14" t="s">
        <v>160</v>
      </c>
      <c r="D97" s="14" t="s">
        <v>296</v>
      </c>
      <c r="E97" s="14" t="s">
        <v>240</v>
      </c>
      <c r="F97" s="80" t="s">
        <v>1</v>
      </c>
      <c r="G97" s="7">
        <f>G98</f>
        <v>0</v>
      </c>
    </row>
    <row r="98" spans="1:7" ht="39.75" customHeight="1" hidden="1">
      <c r="A98" s="92" t="s">
        <v>406</v>
      </c>
      <c r="B98" s="8">
        <v>737</v>
      </c>
      <c r="C98" s="14" t="s">
        <v>160</v>
      </c>
      <c r="D98" s="14" t="s">
        <v>296</v>
      </c>
      <c r="E98" s="14" t="s">
        <v>249</v>
      </c>
      <c r="F98" s="80" t="s">
        <v>240</v>
      </c>
      <c r="G98" s="7"/>
    </row>
    <row r="99" spans="1:7" ht="15" hidden="1">
      <c r="A99" s="92" t="s">
        <v>278</v>
      </c>
      <c r="B99" s="8">
        <v>737</v>
      </c>
      <c r="C99" s="14" t="s">
        <v>160</v>
      </c>
      <c r="D99" s="14" t="s">
        <v>296</v>
      </c>
      <c r="E99" s="14" t="s">
        <v>279</v>
      </c>
      <c r="F99" s="80" t="s">
        <v>242</v>
      </c>
      <c r="G99" s="7">
        <f t="shared" si="3"/>
        <v>0</v>
      </c>
    </row>
    <row r="100" spans="1:7" ht="15" hidden="1">
      <c r="A100" s="92" t="s">
        <v>577</v>
      </c>
      <c r="B100" s="8"/>
      <c r="C100" s="14" t="s">
        <v>160</v>
      </c>
      <c r="D100" s="14" t="s">
        <v>296</v>
      </c>
      <c r="E100" s="14" t="s">
        <v>285</v>
      </c>
      <c r="F100" s="80" t="s">
        <v>244</v>
      </c>
      <c r="G100" s="7"/>
    </row>
    <row r="101" spans="1:7" ht="17.25" customHeight="1">
      <c r="A101" s="100" t="s">
        <v>161</v>
      </c>
      <c r="B101" s="129">
        <v>737</v>
      </c>
      <c r="C101" s="101" t="s">
        <v>162</v>
      </c>
      <c r="D101" s="101" t="s">
        <v>225</v>
      </c>
      <c r="E101" s="101"/>
      <c r="F101" s="80" t="s">
        <v>247</v>
      </c>
      <c r="G101" s="9">
        <f>G102</f>
        <v>456.9</v>
      </c>
    </row>
    <row r="102" spans="1:7" ht="21" customHeight="1">
      <c r="A102" s="102" t="s">
        <v>163</v>
      </c>
      <c r="B102" s="10">
        <v>737</v>
      </c>
      <c r="C102" s="94" t="s">
        <v>164</v>
      </c>
      <c r="D102" s="101" t="s">
        <v>225</v>
      </c>
      <c r="E102" s="101"/>
      <c r="F102" s="80" t="s">
        <v>1</v>
      </c>
      <c r="G102" s="9">
        <f>G104</f>
        <v>456.9</v>
      </c>
    </row>
    <row r="103" spans="1:7" ht="24.75" customHeight="1">
      <c r="A103" s="92" t="s">
        <v>226</v>
      </c>
      <c r="B103" s="8">
        <v>737</v>
      </c>
      <c r="C103" s="14" t="s">
        <v>164</v>
      </c>
      <c r="D103" s="80" t="s">
        <v>227</v>
      </c>
      <c r="E103" s="80"/>
      <c r="F103" s="80" t="s">
        <v>263</v>
      </c>
      <c r="G103" s="7">
        <f>G104</f>
        <v>456.9</v>
      </c>
    </row>
    <row r="104" spans="1:7" ht="39" customHeight="1">
      <c r="A104" s="92" t="s">
        <v>298</v>
      </c>
      <c r="B104" s="8">
        <v>737</v>
      </c>
      <c r="C104" s="14" t="s">
        <v>164</v>
      </c>
      <c r="D104" s="80" t="s">
        <v>299</v>
      </c>
      <c r="E104" s="80"/>
      <c r="F104" s="80" t="s">
        <v>267</v>
      </c>
      <c r="G104" s="7">
        <f>G105</f>
        <v>456.9</v>
      </c>
    </row>
    <row r="105" spans="1:7" ht="38.25" customHeight="1">
      <c r="A105" s="92" t="s">
        <v>300</v>
      </c>
      <c r="B105" s="8">
        <v>737</v>
      </c>
      <c r="C105" s="14" t="s">
        <v>164</v>
      </c>
      <c r="D105" s="14" t="s">
        <v>301</v>
      </c>
      <c r="E105" s="80"/>
      <c r="F105" s="101"/>
      <c r="G105" s="7">
        <f>G106+G111</f>
        <v>456.9</v>
      </c>
    </row>
    <row r="106" spans="1:7" ht="66" customHeight="1">
      <c r="A106" s="92" t="s">
        <v>234</v>
      </c>
      <c r="B106" s="8">
        <v>737</v>
      </c>
      <c r="C106" s="14" t="s">
        <v>164</v>
      </c>
      <c r="D106" s="14" t="s">
        <v>301</v>
      </c>
      <c r="E106" s="80" t="s">
        <v>235</v>
      </c>
      <c r="F106" s="101"/>
      <c r="G106" s="7">
        <v>456.9</v>
      </c>
    </row>
    <row r="107" spans="1:7" ht="13.5" customHeight="1" hidden="1">
      <c r="A107" s="92" t="s">
        <v>238</v>
      </c>
      <c r="B107" s="8"/>
      <c r="C107" s="14" t="s">
        <v>164</v>
      </c>
      <c r="D107" s="14" t="s">
        <v>302</v>
      </c>
      <c r="E107" s="80" t="s">
        <v>237</v>
      </c>
      <c r="F107" s="80"/>
      <c r="G107" s="7">
        <f>G108</f>
        <v>423.4</v>
      </c>
    </row>
    <row r="108" spans="1:7" ht="13.5" customHeight="1" hidden="1">
      <c r="A108" s="92" t="s">
        <v>241</v>
      </c>
      <c r="B108" s="8"/>
      <c r="C108" s="14" t="s">
        <v>164</v>
      </c>
      <c r="D108" s="14" t="s">
        <v>302</v>
      </c>
      <c r="E108" s="80" t="s">
        <v>237</v>
      </c>
      <c r="F108" s="14"/>
      <c r="G108" s="7">
        <f>G109+G110</f>
        <v>423.4</v>
      </c>
    </row>
    <row r="109" spans="1:7" ht="13.5" customHeight="1" hidden="1">
      <c r="A109" s="92" t="s">
        <v>243</v>
      </c>
      <c r="B109" s="8"/>
      <c r="C109" s="14" t="s">
        <v>164</v>
      </c>
      <c r="D109" s="14" t="s">
        <v>302</v>
      </c>
      <c r="E109" s="80" t="s">
        <v>237</v>
      </c>
      <c r="F109" s="80"/>
      <c r="G109" s="7">
        <v>325.2</v>
      </c>
    </row>
    <row r="110" spans="1:7" ht="13.5" customHeight="1" hidden="1">
      <c r="A110" s="92" t="s">
        <v>303</v>
      </c>
      <c r="B110" s="8"/>
      <c r="C110" s="14" t="s">
        <v>164</v>
      </c>
      <c r="D110" s="14" t="s">
        <v>302</v>
      </c>
      <c r="E110" s="80" t="s">
        <v>237</v>
      </c>
      <c r="F110" s="80"/>
      <c r="G110" s="7">
        <v>98.2</v>
      </c>
    </row>
    <row r="111" spans="1:7" ht="32.25" customHeight="1" hidden="1">
      <c r="A111" s="118" t="s">
        <v>248</v>
      </c>
      <c r="B111" s="136">
        <v>737</v>
      </c>
      <c r="C111" s="14" t="s">
        <v>164</v>
      </c>
      <c r="D111" s="14" t="s">
        <v>301</v>
      </c>
      <c r="E111" s="80" t="s">
        <v>240</v>
      </c>
      <c r="F111" s="80" t="s">
        <v>240</v>
      </c>
      <c r="G111" s="7"/>
    </row>
    <row r="112" spans="1:7" ht="13.5" customHeight="1" hidden="1">
      <c r="A112" s="92" t="s">
        <v>262</v>
      </c>
      <c r="B112" s="8"/>
      <c r="C112" s="14" t="s">
        <v>164</v>
      </c>
      <c r="D112" s="14" t="s">
        <v>302</v>
      </c>
      <c r="E112" s="80" t="s">
        <v>249</v>
      </c>
      <c r="F112" s="80" t="s">
        <v>255</v>
      </c>
      <c r="G112" s="7">
        <f>G113</f>
        <v>0</v>
      </c>
    </row>
    <row r="113" spans="1:7" ht="13.5" customHeight="1" hidden="1">
      <c r="A113" s="103" t="s">
        <v>266</v>
      </c>
      <c r="B113" s="130"/>
      <c r="C113" s="14" t="s">
        <v>164</v>
      </c>
      <c r="D113" s="80" t="s">
        <v>302</v>
      </c>
      <c r="E113" s="80" t="s">
        <v>249</v>
      </c>
      <c r="F113" s="80" t="s">
        <v>259</v>
      </c>
      <c r="G113" s="7"/>
    </row>
    <row r="114" spans="1:7" ht="30" customHeight="1">
      <c r="A114" s="100" t="s">
        <v>165</v>
      </c>
      <c r="B114" s="129">
        <v>737</v>
      </c>
      <c r="C114" s="94" t="s">
        <v>166</v>
      </c>
      <c r="D114" s="101" t="s">
        <v>225</v>
      </c>
      <c r="E114" s="101"/>
      <c r="F114" s="80" t="s">
        <v>265</v>
      </c>
      <c r="G114" s="9">
        <f>G115+G124</f>
        <v>293</v>
      </c>
    </row>
    <row r="115" spans="1:7" ht="45.75" customHeight="1">
      <c r="A115" s="138" t="s">
        <v>167</v>
      </c>
      <c r="B115" s="1">
        <v>737</v>
      </c>
      <c r="C115" s="94" t="s">
        <v>168</v>
      </c>
      <c r="D115" s="101" t="s">
        <v>225</v>
      </c>
      <c r="E115" s="101"/>
      <c r="F115" s="101"/>
      <c r="G115" s="9">
        <f aca="true" t="shared" si="4" ref="G115:G121">G116</f>
        <v>283</v>
      </c>
    </row>
    <row r="116" spans="1:7" ht="23.25" customHeight="1">
      <c r="A116" s="92" t="s">
        <v>304</v>
      </c>
      <c r="B116" s="8">
        <v>737</v>
      </c>
      <c r="C116" s="14" t="s">
        <v>168</v>
      </c>
      <c r="D116" s="80" t="s">
        <v>305</v>
      </c>
      <c r="E116" s="80"/>
      <c r="F116" s="80"/>
      <c r="G116" s="7">
        <f t="shared" si="4"/>
        <v>283</v>
      </c>
    </row>
    <row r="117" spans="1:7" ht="42.75" customHeight="1">
      <c r="A117" s="92" t="s">
        <v>402</v>
      </c>
      <c r="B117" s="8">
        <v>737</v>
      </c>
      <c r="C117" s="14" t="s">
        <v>168</v>
      </c>
      <c r="D117" s="14" t="s">
        <v>307</v>
      </c>
      <c r="E117" s="14"/>
      <c r="F117" s="94"/>
      <c r="G117" s="7">
        <f t="shared" si="4"/>
        <v>283</v>
      </c>
    </row>
    <row r="118" spans="1:7" ht="19.5" customHeight="1">
      <c r="A118" s="92" t="s">
        <v>310</v>
      </c>
      <c r="B118" s="8">
        <v>737</v>
      </c>
      <c r="C118" s="14" t="s">
        <v>168</v>
      </c>
      <c r="D118" s="14" t="s">
        <v>311</v>
      </c>
      <c r="E118" s="80"/>
      <c r="F118" s="80"/>
      <c r="G118" s="7">
        <f t="shared" si="4"/>
        <v>283</v>
      </c>
    </row>
    <row r="119" spans="1:7" ht="30" customHeight="1">
      <c r="A119" s="118" t="s">
        <v>248</v>
      </c>
      <c r="B119" s="8">
        <v>737</v>
      </c>
      <c r="C119" s="14" t="s">
        <v>168</v>
      </c>
      <c r="D119" s="14" t="s">
        <v>311</v>
      </c>
      <c r="E119" s="80" t="s">
        <v>240</v>
      </c>
      <c r="F119" s="80"/>
      <c r="G119" s="7">
        <v>283</v>
      </c>
    </row>
    <row r="120" spans="1:7" ht="13.5" customHeight="1" hidden="1">
      <c r="A120" s="92" t="s">
        <v>238</v>
      </c>
      <c r="B120" s="8"/>
      <c r="C120" s="14" t="s">
        <v>168</v>
      </c>
      <c r="D120" s="14" t="s">
        <v>311</v>
      </c>
      <c r="E120" s="80" t="s">
        <v>249</v>
      </c>
      <c r="F120" s="80" t="s">
        <v>255</v>
      </c>
      <c r="G120" s="7">
        <f t="shared" si="4"/>
        <v>0</v>
      </c>
    </row>
    <row r="121" spans="1:7" ht="13.5" customHeight="1" hidden="1">
      <c r="A121" s="96" t="s">
        <v>312</v>
      </c>
      <c r="B121" s="6"/>
      <c r="C121" s="14" t="s">
        <v>168</v>
      </c>
      <c r="D121" s="14" t="s">
        <v>311</v>
      </c>
      <c r="E121" s="80" t="s">
        <v>249</v>
      </c>
      <c r="F121" s="80" t="s">
        <v>261</v>
      </c>
      <c r="G121" s="7">
        <f t="shared" si="4"/>
        <v>0</v>
      </c>
    </row>
    <row r="122" spans="1:7" ht="13.5" customHeight="1" hidden="1">
      <c r="A122" s="92" t="s">
        <v>313</v>
      </c>
      <c r="B122" s="8"/>
      <c r="C122" s="14" t="s">
        <v>168</v>
      </c>
      <c r="D122" s="14" t="s">
        <v>311</v>
      </c>
      <c r="E122" s="80" t="s">
        <v>249</v>
      </c>
      <c r="F122" s="80" t="s">
        <v>261</v>
      </c>
      <c r="G122" s="7"/>
    </row>
    <row r="123" spans="1:7" ht="13.5" customHeight="1" hidden="1">
      <c r="A123" s="92"/>
      <c r="B123" s="8"/>
      <c r="C123" s="14" t="s">
        <v>168</v>
      </c>
      <c r="D123" s="14" t="s">
        <v>311</v>
      </c>
      <c r="E123" s="80" t="s">
        <v>249</v>
      </c>
      <c r="F123" s="101" t="s">
        <v>1</v>
      </c>
      <c r="G123" s="7"/>
    </row>
    <row r="124" spans="1:10" ht="30" customHeight="1">
      <c r="A124" s="93" t="s">
        <v>169</v>
      </c>
      <c r="B124" s="1">
        <v>737</v>
      </c>
      <c r="C124" s="94" t="s">
        <v>170</v>
      </c>
      <c r="D124" s="101" t="s">
        <v>225</v>
      </c>
      <c r="E124" s="101"/>
      <c r="F124" s="101"/>
      <c r="G124" s="9">
        <f>G125+G131</f>
        <v>10</v>
      </c>
      <c r="J124" s="131"/>
    </row>
    <row r="125" spans="1:7" ht="18" customHeight="1">
      <c r="A125" s="92" t="s">
        <v>304</v>
      </c>
      <c r="B125" s="8">
        <v>737</v>
      </c>
      <c r="C125" s="14" t="s">
        <v>170</v>
      </c>
      <c r="D125" s="80" t="s">
        <v>305</v>
      </c>
      <c r="E125" s="80"/>
      <c r="F125" s="80"/>
      <c r="G125" s="7">
        <f>G126</f>
        <v>10</v>
      </c>
    </row>
    <row r="126" spans="1:10" ht="40.5" customHeight="1">
      <c r="A126" s="92" t="s">
        <v>314</v>
      </c>
      <c r="B126" s="8">
        <v>737</v>
      </c>
      <c r="C126" s="14" t="s">
        <v>170</v>
      </c>
      <c r="D126" s="80" t="s">
        <v>315</v>
      </c>
      <c r="E126" s="14"/>
      <c r="F126" s="80"/>
      <c r="G126" s="9">
        <f>G127</f>
        <v>10</v>
      </c>
      <c r="J126" s="132"/>
    </row>
    <row r="127" spans="1:7" ht="32.25" customHeight="1">
      <c r="A127" s="92" t="s">
        <v>316</v>
      </c>
      <c r="B127" s="8">
        <v>737</v>
      </c>
      <c r="C127" s="14" t="s">
        <v>170</v>
      </c>
      <c r="D127" s="80" t="s">
        <v>317</v>
      </c>
      <c r="E127" s="105"/>
      <c r="F127" s="80"/>
      <c r="G127" s="7">
        <f>G128</f>
        <v>10</v>
      </c>
    </row>
    <row r="128" spans="1:7" ht="33.75" customHeight="1">
      <c r="A128" s="92" t="s">
        <v>248</v>
      </c>
      <c r="B128" s="8">
        <v>737</v>
      </c>
      <c r="C128" s="14" t="s">
        <v>170</v>
      </c>
      <c r="D128" s="80" t="s">
        <v>317</v>
      </c>
      <c r="E128" s="80" t="s">
        <v>240</v>
      </c>
      <c r="F128" s="80"/>
      <c r="G128" s="7">
        <v>10</v>
      </c>
    </row>
    <row r="129" spans="1:7" ht="15" customHeight="1" hidden="1">
      <c r="A129" s="92" t="s">
        <v>238</v>
      </c>
      <c r="B129" s="8">
        <v>737</v>
      </c>
      <c r="C129" s="14" t="s">
        <v>170</v>
      </c>
      <c r="D129" s="80" t="s">
        <v>317</v>
      </c>
      <c r="E129" s="80" t="s">
        <v>249</v>
      </c>
      <c r="F129" s="80"/>
      <c r="G129" s="7">
        <f>G130</f>
        <v>0</v>
      </c>
    </row>
    <row r="130" spans="1:7" ht="15" customHeight="1" hidden="1">
      <c r="A130" s="92" t="s">
        <v>312</v>
      </c>
      <c r="B130" s="6">
        <v>737</v>
      </c>
      <c r="C130" s="14" t="s">
        <v>170</v>
      </c>
      <c r="D130" s="80" t="s">
        <v>317</v>
      </c>
      <c r="E130" s="80" t="s">
        <v>249</v>
      </c>
      <c r="F130" s="80" t="s">
        <v>240</v>
      </c>
      <c r="G130" s="7"/>
    </row>
    <row r="131" spans="1:7" ht="30" hidden="1">
      <c r="A131" s="92" t="s">
        <v>318</v>
      </c>
      <c r="B131" s="8">
        <v>737</v>
      </c>
      <c r="C131" s="14" t="s">
        <v>170</v>
      </c>
      <c r="D131" s="14" t="s">
        <v>227</v>
      </c>
      <c r="E131" s="80"/>
      <c r="F131" s="80" t="s">
        <v>255</v>
      </c>
      <c r="G131" s="7">
        <f>G132+G151</f>
        <v>0</v>
      </c>
    </row>
    <row r="132" spans="1:7" ht="30" hidden="1">
      <c r="A132" s="92" t="s">
        <v>228</v>
      </c>
      <c r="B132" s="8">
        <v>737</v>
      </c>
      <c r="C132" s="14" t="s">
        <v>170</v>
      </c>
      <c r="D132" s="14" t="s">
        <v>229</v>
      </c>
      <c r="E132" s="80"/>
      <c r="F132" s="14" t="s">
        <v>259</v>
      </c>
      <c r="G132" s="7">
        <f>G133</f>
        <v>0</v>
      </c>
    </row>
    <row r="133" spans="1:7" ht="30" hidden="1">
      <c r="A133" s="92" t="s">
        <v>230</v>
      </c>
      <c r="B133" s="8">
        <v>737</v>
      </c>
      <c r="C133" s="14" t="s">
        <v>170</v>
      </c>
      <c r="D133" s="14" t="s">
        <v>231</v>
      </c>
      <c r="E133" s="80"/>
      <c r="F133" s="80"/>
      <c r="G133" s="7">
        <f>G134</f>
        <v>0</v>
      </c>
    </row>
    <row r="134" spans="1:7" ht="45" hidden="1">
      <c r="A134" s="92" t="s">
        <v>578</v>
      </c>
      <c r="B134" s="8">
        <v>737</v>
      </c>
      <c r="C134" s="14" t="s">
        <v>170</v>
      </c>
      <c r="D134" s="14" t="s">
        <v>407</v>
      </c>
      <c r="E134" s="80"/>
      <c r="F134" s="80"/>
      <c r="G134" s="7">
        <f>G135</f>
        <v>0</v>
      </c>
    </row>
    <row r="135" spans="1:7" ht="30" hidden="1">
      <c r="A135" s="92" t="s">
        <v>248</v>
      </c>
      <c r="B135" s="8">
        <v>737</v>
      </c>
      <c r="C135" s="14" t="s">
        <v>170</v>
      </c>
      <c r="D135" s="14" t="s">
        <v>407</v>
      </c>
      <c r="E135" s="80" t="s">
        <v>240</v>
      </c>
      <c r="F135" s="80" t="s">
        <v>249</v>
      </c>
      <c r="G135" s="7"/>
    </row>
    <row r="136" spans="1:7" ht="20.25" customHeight="1">
      <c r="A136" s="100" t="s">
        <v>171</v>
      </c>
      <c r="B136" s="129">
        <v>737</v>
      </c>
      <c r="C136" s="94" t="s">
        <v>172</v>
      </c>
      <c r="D136" s="101" t="s">
        <v>225</v>
      </c>
      <c r="E136" s="101"/>
      <c r="F136" s="14" t="s">
        <v>261</v>
      </c>
      <c r="G136" s="9">
        <f>G146+G189+G137</f>
        <v>43736.299999999996</v>
      </c>
    </row>
    <row r="137" spans="1:7" ht="20.25" customHeight="1" hidden="1">
      <c r="A137" s="93" t="s">
        <v>173</v>
      </c>
      <c r="B137" s="1">
        <v>737</v>
      </c>
      <c r="C137" s="94" t="s">
        <v>174</v>
      </c>
      <c r="D137" s="101" t="s">
        <v>225</v>
      </c>
      <c r="E137" s="101"/>
      <c r="F137" s="101" t="s">
        <v>1</v>
      </c>
      <c r="G137" s="9">
        <f aca="true" t="shared" si="5" ref="G137:G144">G138</f>
        <v>0</v>
      </c>
    </row>
    <row r="138" spans="1:7" ht="30" customHeight="1" hidden="1">
      <c r="A138" s="92" t="s">
        <v>318</v>
      </c>
      <c r="B138" s="8">
        <v>737</v>
      </c>
      <c r="C138" s="14" t="s">
        <v>174</v>
      </c>
      <c r="D138" s="14" t="s">
        <v>227</v>
      </c>
      <c r="E138" s="80"/>
      <c r="F138" s="101"/>
      <c r="G138" s="7">
        <f t="shared" si="5"/>
        <v>0</v>
      </c>
    </row>
    <row r="139" spans="1:7" ht="31.5" customHeight="1" hidden="1">
      <c r="A139" s="92" t="s">
        <v>228</v>
      </c>
      <c r="B139" s="8">
        <v>737</v>
      </c>
      <c r="C139" s="14" t="s">
        <v>174</v>
      </c>
      <c r="D139" s="14" t="s">
        <v>229</v>
      </c>
      <c r="E139" s="80"/>
      <c r="F139" s="101"/>
      <c r="G139" s="7">
        <f t="shared" si="5"/>
        <v>0</v>
      </c>
    </row>
    <row r="140" spans="1:7" ht="31.5" customHeight="1" hidden="1">
      <c r="A140" s="92" t="s">
        <v>230</v>
      </c>
      <c r="B140" s="8">
        <v>737</v>
      </c>
      <c r="C140" s="14" t="s">
        <v>174</v>
      </c>
      <c r="D140" s="14" t="s">
        <v>231</v>
      </c>
      <c r="E140" s="80"/>
      <c r="F140" s="80"/>
      <c r="G140" s="7">
        <f t="shared" si="5"/>
        <v>0</v>
      </c>
    </row>
    <row r="141" spans="1:7" ht="45" customHeight="1" hidden="1">
      <c r="A141" s="92" t="s">
        <v>319</v>
      </c>
      <c r="B141" s="8">
        <v>737</v>
      </c>
      <c r="C141" s="14" t="s">
        <v>174</v>
      </c>
      <c r="D141" s="14" t="s">
        <v>320</v>
      </c>
      <c r="E141" s="80"/>
      <c r="F141" s="80" t="s">
        <v>240</v>
      </c>
      <c r="G141" s="7">
        <f t="shared" si="5"/>
        <v>0</v>
      </c>
    </row>
    <row r="142" spans="1:7" ht="28.5" customHeight="1" hidden="1">
      <c r="A142" s="92" t="s">
        <v>248</v>
      </c>
      <c r="B142" s="8">
        <v>737</v>
      </c>
      <c r="C142" s="14" t="s">
        <v>174</v>
      </c>
      <c r="D142" s="14" t="s">
        <v>320</v>
      </c>
      <c r="E142" s="80" t="s">
        <v>240</v>
      </c>
      <c r="F142" s="80" t="s">
        <v>261</v>
      </c>
      <c r="G142" s="7">
        <f t="shared" si="5"/>
        <v>0</v>
      </c>
    </row>
    <row r="143" spans="1:7" ht="20.25" customHeight="1" hidden="1">
      <c r="A143" s="92" t="s">
        <v>238</v>
      </c>
      <c r="B143" s="8"/>
      <c r="C143" s="14" t="s">
        <v>174</v>
      </c>
      <c r="D143" s="14" t="s">
        <v>320</v>
      </c>
      <c r="E143" s="80" t="s">
        <v>249</v>
      </c>
      <c r="F143" s="80"/>
      <c r="G143" s="7">
        <f t="shared" si="5"/>
        <v>0</v>
      </c>
    </row>
    <row r="144" spans="1:7" ht="20.25" customHeight="1" hidden="1">
      <c r="A144" s="92" t="s">
        <v>312</v>
      </c>
      <c r="B144" s="8"/>
      <c r="C144" s="14" t="s">
        <v>174</v>
      </c>
      <c r="D144" s="14" t="s">
        <v>320</v>
      </c>
      <c r="E144" s="80" t="s">
        <v>249</v>
      </c>
      <c r="F144" s="80"/>
      <c r="G144" s="7">
        <f t="shared" si="5"/>
        <v>0</v>
      </c>
    </row>
    <row r="145" spans="1:7" ht="20.25" customHeight="1" hidden="1">
      <c r="A145" s="92" t="s">
        <v>313</v>
      </c>
      <c r="B145" s="8"/>
      <c r="C145" s="14" t="s">
        <v>174</v>
      </c>
      <c r="D145" s="14" t="s">
        <v>320</v>
      </c>
      <c r="E145" s="14" t="s">
        <v>249</v>
      </c>
      <c r="F145" s="80"/>
      <c r="G145" s="7"/>
    </row>
    <row r="146" spans="1:7" ht="21" customHeight="1">
      <c r="A146" s="93" t="s">
        <v>175</v>
      </c>
      <c r="B146" s="1">
        <v>737</v>
      </c>
      <c r="C146" s="94" t="s">
        <v>176</v>
      </c>
      <c r="D146" s="101" t="s">
        <v>225</v>
      </c>
      <c r="E146" s="101"/>
      <c r="F146" s="80"/>
      <c r="G146" s="9">
        <f>G156+G147+G152</f>
        <v>43736.299999999996</v>
      </c>
    </row>
    <row r="147" spans="1:7" ht="21" customHeight="1" hidden="1">
      <c r="A147" s="92" t="s">
        <v>321</v>
      </c>
      <c r="B147" s="8">
        <v>737</v>
      </c>
      <c r="C147" s="14" t="s">
        <v>176</v>
      </c>
      <c r="D147" s="14" t="s">
        <v>305</v>
      </c>
      <c r="E147" s="101"/>
      <c r="F147" s="80"/>
      <c r="G147" s="9">
        <f>G148</f>
        <v>0</v>
      </c>
    </row>
    <row r="148" spans="1:7" ht="29.25" customHeight="1" hidden="1">
      <c r="A148" s="92" t="s">
        <v>322</v>
      </c>
      <c r="B148" s="8">
        <v>737</v>
      </c>
      <c r="C148" s="14" t="s">
        <v>176</v>
      </c>
      <c r="D148" s="14" t="s">
        <v>323</v>
      </c>
      <c r="E148" s="101"/>
      <c r="F148" s="80" t="s">
        <v>259</v>
      </c>
      <c r="G148" s="9">
        <f>G149</f>
        <v>0</v>
      </c>
    </row>
    <row r="149" spans="1:7" ht="30.75" customHeight="1" hidden="1">
      <c r="A149" s="92" t="s">
        <v>324</v>
      </c>
      <c r="B149" s="8">
        <v>737</v>
      </c>
      <c r="C149" s="14" t="s">
        <v>176</v>
      </c>
      <c r="D149" s="14" t="s">
        <v>325</v>
      </c>
      <c r="E149" s="80" t="s">
        <v>240</v>
      </c>
      <c r="F149" s="80"/>
      <c r="G149" s="7">
        <f>G150</f>
        <v>0</v>
      </c>
    </row>
    <row r="150" spans="1:7" ht="21" customHeight="1" hidden="1">
      <c r="A150" s="92" t="s">
        <v>238</v>
      </c>
      <c r="B150" s="8">
        <v>737</v>
      </c>
      <c r="C150" s="14" t="s">
        <v>176</v>
      </c>
      <c r="D150" s="14" t="s">
        <v>325</v>
      </c>
      <c r="E150" s="80" t="s">
        <v>249</v>
      </c>
      <c r="F150" s="80"/>
      <c r="G150" s="7">
        <f>G151</f>
        <v>0</v>
      </c>
    </row>
    <row r="151" spans="1:7" ht="21" customHeight="1" hidden="1">
      <c r="A151" s="92" t="s">
        <v>260</v>
      </c>
      <c r="B151" s="8">
        <v>737</v>
      </c>
      <c r="C151" s="14"/>
      <c r="D151" s="80"/>
      <c r="E151" s="80"/>
      <c r="F151" s="80" t="s">
        <v>240</v>
      </c>
      <c r="G151" s="7"/>
    </row>
    <row r="152" spans="1:7" ht="15">
      <c r="A152" s="92" t="s">
        <v>351</v>
      </c>
      <c r="B152" s="8">
        <v>737</v>
      </c>
      <c r="C152" s="14" t="s">
        <v>176</v>
      </c>
      <c r="D152" s="80" t="s">
        <v>305</v>
      </c>
      <c r="E152" s="80"/>
      <c r="F152" s="80"/>
      <c r="G152" s="7">
        <f>G153</f>
        <v>40519.1</v>
      </c>
    </row>
    <row r="153" spans="1:7" ht="15">
      <c r="A153" s="92" t="s">
        <v>533</v>
      </c>
      <c r="B153" s="8">
        <v>737</v>
      </c>
      <c r="C153" s="14" t="s">
        <v>176</v>
      </c>
      <c r="D153" s="80" t="s">
        <v>532</v>
      </c>
      <c r="E153" s="80"/>
      <c r="F153" s="80"/>
      <c r="G153" s="7">
        <f>G154</f>
        <v>40519.1</v>
      </c>
    </row>
    <row r="154" spans="1:7" ht="60">
      <c r="A154" s="92" t="s">
        <v>534</v>
      </c>
      <c r="B154" s="8">
        <v>737</v>
      </c>
      <c r="C154" s="14" t="s">
        <v>176</v>
      </c>
      <c r="D154" s="80" t="s">
        <v>535</v>
      </c>
      <c r="E154" s="80"/>
      <c r="F154" s="80"/>
      <c r="G154" s="7">
        <f>G155</f>
        <v>40519.1</v>
      </c>
    </row>
    <row r="155" spans="1:7" ht="30">
      <c r="A155" s="118" t="s">
        <v>248</v>
      </c>
      <c r="B155" s="8">
        <v>737</v>
      </c>
      <c r="C155" s="14" t="s">
        <v>176</v>
      </c>
      <c r="D155" s="80" t="s">
        <v>535</v>
      </c>
      <c r="E155" s="80" t="s">
        <v>240</v>
      </c>
      <c r="F155" s="80"/>
      <c r="G155" s="7">
        <v>40519.1</v>
      </c>
    </row>
    <row r="156" spans="1:7" ht="32.25" customHeight="1">
      <c r="A156" s="92" t="s">
        <v>318</v>
      </c>
      <c r="B156" s="8">
        <v>737</v>
      </c>
      <c r="C156" s="14" t="s">
        <v>176</v>
      </c>
      <c r="D156" s="14" t="s">
        <v>227</v>
      </c>
      <c r="E156" s="80"/>
      <c r="F156" s="80" t="s">
        <v>255</v>
      </c>
      <c r="G156" s="7">
        <f>G157+G184</f>
        <v>3217.2</v>
      </c>
    </row>
    <row r="157" spans="1:7" ht="30">
      <c r="A157" s="92" t="s">
        <v>228</v>
      </c>
      <c r="B157" s="8">
        <v>737</v>
      </c>
      <c r="C157" s="14" t="s">
        <v>176</v>
      </c>
      <c r="D157" s="14" t="s">
        <v>229</v>
      </c>
      <c r="E157" s="80"/>
      <c r="F157" s="14" t="s">
        <v>259</v>
      </c>
      <c r="G157" s="7">
        <f>G158</f>
        <v>3217.2</v>
      </c>
    </row>
    <row r="158" spans="1:7" ht="30.75" customHeight="1">
      <c r="A158" s="92" t="s">
        <v>230</v>
      </c>
      <c r="B158" s="8">
        <v>737</v>
      </c>
      <c r="C158" s="14" t="s">
        <v>176</v>
      </c>
      <c r="D158" s="14" t="s">
        <v>231</v>
      </c>
      <c r="E158" s="80"/>
      <c r="F158" s="80"/>
      <c r="G158" s="7">
        <f>G174+G181+G162</f>
        <v>3217.2</v>
      </c>
    </row>
    <row r="159" spans="1:7" ht="30.75" customHeight="1" hidden="1">
      <c r="A159" s="92" t="s">
        <v>326</v>
      </c>
      <c r="B159" s="8">
        <v>737</v>
      </c>
      <c r="C159" s="14" t="s">
        <v>176</v>
      </c>
      <c r="D159" s="14" t="s">
        <v>327</v>
      </c>
      <c r="E159" s="80"/>
      <c r="F159" s="80"/>
      <c r="G159" s="7">
        <f>G160</f>
        <v>0</v>
      </c>
    </row>
    <row r="160" spans="1:7" ht="30.75" customHeight="1" hidden="1">
      <c r="A160" s="92" t="s">
        <v>248</v>
      </c>
      <c r="B160" s="8">
        <v>737</v>
      </c>
      <c r="C160" s="14" t="s">
        <v>176</v>
      </c>
      <c r="D160" s="14" t="s">
        <v>327</v>
      </c>
      <c r="E160" s="80" t="s">
        <v>240</v>
      </c>
      <c r="F160" s="80" t="s">
        <v>240</v>
      </c>
      <c r="G160" s="7">
        <f>G161</f>
        <v>0</v>
      </c>
    </row>
    <row r="161" spans="1:7" ht="44.25" customHeight="1" hidden="1">
      <c r="A161" s="92" t="s">
        <v>408</v>
      </c>
      <c r="B161" s="8"/>
      <c r="C161" s="14" t="s">
        <v>176</v>
      </c>
      <c r="D161" s="14" t="s">
        <v>327</v>
      </c>
      <c r="E161" s="80" t="s">
        <v>329</v>
      </c>
      <c r="F161" s="80" t="s">
        <v>255</v>
      </c>
      <c r="G161" s="7"/>
    </row>
    <row r="162" spans="1:7" ht="19.5" customHeight="1" hidden="1">
      <c r="A162" s="92" t="s">
        <v>330</v>
      </c>
      <c r="B162" s="8">
        <v>737</v>
      </c>
      <c r="C162" s="14" t="s">
        <v>176</v>
      </c>
      <c r="D162" s="14" t="s">
        <v>331</v>
      </c>
      <c r="E162" s="80"/>
      <c r="F162" s="14" t="s">
        <v>259</v>
      </c>
      <c r="G162" s="7">
        <f>G163</f>
        <v>0</v>
      </c>
    </row>
    <row r="163" spans="1:7" ht="27" customHeight="1" hidden="1">
      <c r="A163" s="92" t="s">
        <v>248</v>
      </c>
      <c r="B163" s="8">
        <v>737</v>
      </c>
      <c r="C163" s="14" t="s">
        <v>176</v>
      </c>
      <c r="D163" s="14" t="s">
        <v>331</v>
      </c>
      <c r="E163" s="80" t="s">
        <v>240</v>
      </c>
      <c r="F163" s="14" t="s">
        <v>265</v>
      </c>
      <c r="G163" s="7">
        <f>G164</f>
        <v>0</v>
      </c>
    </row>
    <row r="164" spans="1:7" ht="13.5" customHeight="1" hidden="1">
      <c r="A164" s="92" t="s">
        <v>238</v>
      </c>
      <c r="B164" s="8"/>
      <c r="C164" s="14" t="s">
        <v>176</v>
      </c>
      <c r="D164" s="14" t="s">
        <v>331</v>
      </c>
      <c r="E164" s="80" t="s">
        <v>249</v>
      </c>
      <c r="F164" s="14" t="s">
        <v>267</v>
      </c>
      <c r="G164" s="7">
        <f>G165</f>
        <v>0</v>
      </c>
    </row>
    <row r="165" spans="1:7" ht="13.5" customHeight="1" hidden="1">
      <c r="A165" s="92" t="s">
        <v>312</v>
      </c>
      <c r="B165" s="8"/>
      <c r="C165" s="14" t="s">
        <v>176</v>
      </c>
      <c r="D165" s="14" t="s">
        <v>331</v>
      </c>
      <c r="E165" s="80" t="s">
        <v>249</v>
      </c>
      <c r="F165" s="80"/>
      <c r="G165" s="7">
        <f>G166</f>
        <v>0</v>
      </c>
    </row>
    <row r="166" spans="1:7" ht="13.5" customHeight="1" hidden="1">
      <c r="A166" s="92" t="s">
        <v>313</v>
      </c>
      <c r="B166" s="8"/>
      <c r="C166" s="14" t="s">
        <v>176</v>
      </c>
      <c r="D166" s="14" t="s">
        <v>331</v>
      </c>
      <c r="E166" s="14" t="s">
        <v>249</v>
      </c>
      <c r="F166" s="80"/>
      <c r="G166" s="7"/>
    </row>
    <row r="167" spans="1:7" ht="13.5" customHeight="1" hidden="1">
      <c r="A167" s="92" t="s">
        <v>332</v>
      </c>
      <c r="B167" s="8">
        <v>737</v>
      </c>
      <c r="C167" s="14" t="s">
        <v>176</v>
      </c>
      <c r="D167" s="14" t="s">
        <v>333</v>
      </c>
      <c r="E167" s="80"/>
      <c r="F167" s="80" t="s">
        <v>240</v>
      </c>
      <c r="G167" s="7">
        <f>G168</f>
        <v>0</v>
      </c>
    </row>
    <row r="168" spans="1:7" ht="27" customHeight="1" hidden="1">
      <c r="A168" s="92" t="s">
        <v>248</v>
      </c>
      <c r="B168" s="8">
        <v>737</v>
      </c>
      <c r="C168" s="14" t="s">
        <v>176</v>
      </c>
      <c r="D168" s="14" t="s">
        <v>333</v>
      </c>
      <c r="E168" s="80" t="s">
        <v>240</v>
      </c>
      <c r="F168" s="80" t="s">
        <v>255</v>
      </c>
      <c r="G168" s="7">
        <f>G169+G172+G173</f>
        <v>0</v>
      </c>
    </row>
    <row r="169" spans="1:7" ht="13.5" customHeight="1" hidden="1">
      <c r="A169" s="92" t="s">
        <v>238</v>
      </c>
      <c r="B169" s="8"/>
      <c r="C169" s="14" t="s">
        <v>176</v>
      </c>
      <c r="D169" s="14" t="s">
        <v>333</v>
      </c>
      <c r="E169" s="80" t="s">
        <v>249</v>
      </c>
      <c r="F169" s="14" t="s">
        <v>259</v>
      </c>
      <c r="G169" s="7">
        <f>G170</f>
        <v>0</v>
      </c>
    </row>
    <row r="170" spans="1:7" ht="13.5" customHeight="1" hidden="1">
      <c r="A170" s="92" t="s">
        <v>312</v>
      </c>
      <c r="B170" s="8"/>
      <c r="C170" s="14" t="s">
        <v>176</v>
      </c>
      <c r="D170" s="14" t="s">
        <v>333</v>
      </c>
      <c r="E170" s="80" t="s">
        <v>249</v>
      </c>
      <c r="F170" s="80" t="s">
        <v>261</v>
      </c>
      <c r="G170" s="7">
        <f>G171</f>
        <v>0</v>
      </c>
    </row>
    <row r="171" spans="1:7" ht="13.5" customHeight="1" hidden="1">
      <c r="A171" s="92" t="s">
        <v>313</v>
      </c>
      <c r="B171" s="8"/>
      <c r="C171" s="14" t="s">
        <v>176</v>
      </c>
      <c r="D171" s="14" t="s">
        <v>333</v>
      </c>
      <c r="E171" s="14" t="s">
        <v>249</v>
      </c>
      <c r="F171" s="80" t="s">
        <v>265</v>
      </c>
      <c r="G171" s="7"/>
    </row>
    <row r="172" spans="1:7" ht="13.5" customHeight="1" hidden="1">
      <c r="A172" s="92"/>
      <c r="B172" s="8"/>
      <c r="C172" s="14" t="s">
        <v>176</v>
      </c>
      <c r="D172" s="14" t="s">
        <v>333</v>
      </c>
      <c r="E172" s="14" t="s">
        <v>249</v>
      </c>
      <c r="F172" s="80"/>
      <c r="G172" s="7"/>
    </row>
    <row r="173" spans="1:7" ht="13.5" customHeight="1" hidden="1">
      <c r="A173" s="92"/>
      <c r="B173" s="8"/>
      <c r="C173" s="14" t="s">
        <v>176</v>
      </c>
      <c r="D173" s="14" t="s">
        <v>333</v>
      </c>
      <c r="E173" s="14" t="s">
        <v>249</v>
      </c>
      <c r="F173" s="80"/>
      <c r="G173" s="7"/>
    </row>
    <row r="174" spans="1:7" ht="15" customHeight="1">
      <c r="A174" s="92" t="s">
        <v>334</v>
      </c>
      <c r="B174" s="8">
        <v>737</v>
      </c>
      <c r="C174" s="14" t="s">
        <v>176</v>
      </c>
      <c r="D174" s="14" t="s">
        <v>335</v>
      </c>
      <c r="E174" s="80"/>
      <c r="F174" s="80" t="s">
        <v>261</v>
      </c>
      <c r="G174" s="7">
        <f>G175</f>
        <v>3217.2</v>
      </c>
    </row>
    <row r="175" spans="1:7" ht="30">
      <c r="A175" s="92" t="s">
        <v>248</v>
      </c>
      <c r="B175" s="8">
        <v>737</v>
      </c>
      <c r="C175" s="14" t="s">
        <v>176</v>
      </c>
      <c r="D175" s="14" t="s">
        <v>335</v>
      </c>
      <c r="E175" s="80" t="s">
        <v>240</v>
      </c>
      <c r="F175" s="80"/>
      <c r="G175" s="7">
        <v>3217.2</v>
      </c>
    </row>
    <row r="176" spans="1:7" ht="13.5" customHeight="1" hidden="1">
      <c r="A176" s="92" t="s">
        <v>238</v>
      </c>
      <c r="B176" s="8"/>
      <c r="C176" s="14" t="s">
        <v>176</v>
      </c>
      <c r="D176" s="14" t="s">
        <v>335</v>
      </c>
      <c r="E176" s="80" t="s">
        <v>249</v>
      </c>
      <c r="F176" s="80"/>
      <c r="G176" s="7">
        <f>G177</f>
        <v>3217.2</v>
      </c>
    </row>
    <row r="177" spans="1:7" ht="13.5" customHeight="1" hidden="1">
      <c r="A177" s="92" t="s">
        <v>312</v>
      </c>
      <c r="B177" s="8"/>
      <c r="C177" s="14" t="s">
        <v>176</v>
      </c>
      <c r="D177" s="14" t="s">
        <v>335</v>
      </c>
      <c r="E177" s="80" t="s">
        <v>249</v>
      </c>
      <c r="F177" s="80"/>
      <c r="G177" s="7">
        <f>G179+G178</f>
        <v>3217.2</v>
      </c>
    </row>
    <row r="178" spans="1:7" ht="13.5" customHeight="1" hidden="1">
      <c r="A178" s="92" t="s">
        <v>313</v>
      </c>
      <c r="B178" s="8"/>
      <c r="C178" s="14" t="s">
        <v>176</v>
      </c>
      <c r="D178" s="14" t="s">
        <v>335</v>
      </c>
      <c r="E178" s="14" t="s">
        <v>249</v>
      </c>
      <c r="F178" s="80" t="s">
        <v>240</v>
      </c>
      <c r="G178" s="7">
        <v>3217.2</v>
      </c>
    </row>
    <row r="179" spans="1:7" ht="13.5" customHeight="1" hidden="1">
      <c r="A179" s="92" t="s">
        <v>260</v>
      </c>
      <c r="B179" s="8"/>
      <c r="C179" s="14" t="s">
        <v>176</v>
      </c>
      <c r="D179" s="14" t="s">
        <v>335</v>
      </c>
      <c r="E179" s="80" t="s">
        <v>249</v>
      </c>
      <c r="F179" s="80" t="s">
        <v>259</v>
      </c>
      <c r="G179" s="7"/>
    </row>
    <row r="180" spans="1:7" ht="13.5" customHeight="1" hidden="1">
      <c r="A180" s="92"/>
      <c r="B180" s="8"/>
      <c r="C180" s="14" t="s">
        <v>176</v>
      </c>
      <c r="D180" s="14" t="s">
        <v>335</v>
      </c>
      <c r="E180" s="80"/>
      <c r="F180" s="101"/>
      <c r="G180" s="7"/>
    </row>
    <row r="181" spans="1:7" ht="25.5" customHeight="1" hidden="1">
      <c r="A181" s="92" t="s">
        <v>336</v>
      </c>
      <c r="B181" s="8">
        <v>737</v>
      </c>
      <c r="C181" s="14" t="s">
        <v>176</v>
      </c>
      <c r="D181" s="14" t="s">
        <v>337</v>
      </c>
      <c r="E181" s="80"/>
      <c r="F181" s="80"/>
      <c r="G181" s="7">
        <f>G182</f>
        <v>0</v>
      </c>
    </row>
    <row r="182" spans="1:7" ht="31.5" customHeight="1" hidden="1">
      <c r="A182" s="92" t="s">
        <v>248</v>
      </c>
      <c r="B182" s="8">
        <v>737</v>
      </c>
      <c r="C182" s="14" t="s">
        <v>176</v>
      </c>
      <c r="D182" s="14" t="s">
        <v>337</v>
      </c>
      <c r="E182" s="80" t="s">
        <v>240</v>
      </c>
      <c r="F182" s="80"/>
      <c r="G182" s="7">
        <f>G183</f>
        <v>0</v>
      </c>
    </row>
    <row r="183" spans="1:7" ht="13.5" customHeight="1" hidden="1">
      <c r="A183" s="92"/>
      <c r="B183" s="8"/>
      <c r="C183" s="14"/>
      <c r="D183" s="14"/>
      <c r="E183" s="80" t="s">
        <v>249</v>
      </c>
      <c r="F183" s="80"/>
      <c r="G183" s="7"/>
    </row>
    <row r="184" spans="1:7" ht="27" customHeight="1" hidden="1">
      <c r="A184" s="92" t="s">
        <v>318</v>
      </c>
      <c r="B184" s="8">
        <v>737</v>
      </c>
      <c r="C184" s="14" t="s">
        <v>176</v>
      </c>
      <c r="D184" s="14" t="s">
        <v>338</v>
      </c>
      <c r="E184" s="80"/>
      <c r="F184" s="80"/>
      <c r="G184" s="7">
        <f>G185</f>
        <v>0</v>
      </c>
    </row>
    <row r="185" spans="1:7" ht="27" customHeight="1" hidden="1">
      <c r="A185" s="92" t="s">
        <v>500</v>
      </c>
      <c r="B185" s="8">
        <v>737</v>
      </c>
      <c r="C185" s="14" t="s">
        <v>176</v>
      </c>
      <c r="D185" s="14" t="s">
        <v>499</v>
      </c>
      <c r="E185" s="80"/>
      <c r="F185" s="80"/>
      <c r="G185" s="7">
        <f>G186</f>
        <v>0</v>
      </c>
    </row>
    <row r="186" spans="1:7" ht="27.75" customHeight="1" hidden="1">
      <c r="A186" s="11" t="s">
        <v>248</v>
      </c>
      <c r="B186" s="8">
        <v>737</v>
      </c>
      <c r="C186" s="14" t="s">
        <v>176</v>
      </c>
      <c r="D186" s="14" t="s">
        <v>499</v>
      </c>
      <c r="E186" s="80" t="s">
        <v>240</v>
      </c>
      <c r="F186" s="80" t="s">
        <v>240</v>
      </c>
      <c r="G186" s="7">
        <f>G187</f>
        <v>0</v>
      </c>
    </row>
    <row r="187" spans="1:7" ht="27" customHeight="1" hidden="1">
      <c r="A187" s="11" t="s">
        <v>248</v>
      </c>
      <c r="B187" s="8">
        <v>737</v>
      </c>
      <c r="C187" s="14" t="s">
        <v>176</v>
      </c>
      <c r="D187" s="14" t="s">
        <v>499</v>
      </c>
      <c r="E187" s="80" t="s">
        <v>249</v>
      </c>
      <c r="F187" s="80" t="s">
        <v>255</v>
      </c>
      <c r="G187" s="7">
        <f>G188</f>
        <v>0</v>
      </c>
    </row>
    <row r="188" spans="1:7" ht="13.5" customHeight="1" hidden="1">
      <c r="A188" s="92" t="s">
        <v>264</v>
      </c>
      <c r="B188" s="8">
        <v>737</v>
      </c>
      <c r="C188" s="14" t="s">
        <v>176</v>
      </c>
      <c r="D188" s="14" t="s">
        <v>499</v>
      </c>
      <c r="E188" s="80" t="s">
        <v>249</v>
      </c>
      <c r="F188" s="80" t="s">
        <v>261</v>
      </c>
      <c r="G188" s="7"/>
    </row>
    <row r="189" spans="1:7" ht="17.25" customHeight="1" hidden="1">
      <c r="A189" s="93" t="s">
        <v>177</v>
      </c>
      <c r="B189" s="1">
        <v>737</v>
      </c>
      <c r="C189" s="94" t="s">
        <v>178</v>
      </c>
      <c r="D189" s="94" t="s">
        <v>225</v>
      </c>
      <c r="E189" s="101"/>
      <c r="F189" s="101" t="s">
        <v>1</v>
      </c>
      <c r="G189" s="9">
        <f>G194+G190</f>
        <v>0</v>
      </c>
    </row>
    <row r="190" spans="1:7" ht="15.75" hidden="1">
      <c r="A190" s="92" t="s">
        <v>351</v>
      </c>
      <c r="B190" s="1">
        <v>737</v>
      </c>
      <c r="C190" s="14" t="s">
        <v>178</v>
      </c>
      <c r="D190" s="14" t="s">
        <v>305</v>
      </c>
      <c r="E190" s="80"/>
      <c r="F190" s="80"/>
      <c r="G190" s="7">
        <f>G191</f>
        <v>0</v>
      </c>
    </row>
    <row r="191" spans="1:7" ht="45" hidden="1">
      <c r="A191" s="92" t="s">
        <v>560</v>
      </c>
      <c r="B191" s="1">
        <v>737</v>
      </c>
      <c r="C191" s="14" t="s">
        <v>178</v>
      </c>
      <c r="D191" s="14" t="s">
        <v>561</v>
      </c>
      <c r="E191" s="80"/>
      <c r="F191" s="80"/>
      <c r="G191" s="7">
        <f>G192</f>
        <v>0</v>
      </c>
    </row>
    <row r="192" spans="1:7" ht="45" hidden="1">
      <c r="A192" s="92" t="s">
        <v>562</v>
      </c>
      <c r="B192" s="1">
        <v>737</v>
      </c>
      <c r="C192" s="14" t="s">
        <v>178</v>
      </c>
      <c r="D192" s="14" t="s">
        <v>563</v>
      </c>
      <c r="E192" s="80"/>
      <c r="F192" s="80"/>
      <c r="G192" s="7">
        <f>G193</f>
        <v>0</v>
      </c>
    </row>
    <row r="193" spans="1:7" ht="30" hidden="1">
      <c r="A193" s="92" t="s">
        <v>248</v>
      </c>
      <c r="B193" s="1">
        <v>737</v>
      </c>
      <c r="C193" s="14" t="s">
        <v>178</v>
      </c>
      <c r="D193" s="14" t="s">
        <v>563</v>
      </c>
      <c r="E193" s="80" t="s">
        <v>240</v>
      </c>
      <c r="F193" s="80"/>
      <c r="G193" s="7"/>
    </row>
    <row r="194" spans="1:7" ht="30" customHeight="1" hidden="1">
      <c r="A194" s="92" t="s">
        <v>226</v>
      </c>
      <c r="B194" s="8">
        <v>737</v>
      </c>
      <c r="C194" s="14" t="s">
        <v>178</v>
      </c>
      <c r="D194" s="14" t="s">
        <v>227</v>
      </c>
      <c r="E194" s="80"/>
      <c r="F194" s="101" t="s">
        <v>1</v>
      </c>
      <c r="G194" s="7">
        <f aca="true" t="shared" si="6" ref="G194:G200">G195</f>
        <v>0</v>
      </c>
    </row>
    <row r="195" spans="1:7" ht="30" customHeight="1" hidden="1">
      <c r="A195" s="92" t="s">
        <v>228</v>
      </c>
      <c r="B195" s="8">
        <v>737</v>
      </c>
      <c r="C195" s="14" t="s">
        <v>178</v>
      </c>
      <c r="D195" s="14" t="s">
        <v>229</v>
      </c>
      <c r="E195" s="80"/>
      <c r="F195" s="107" t="s">
        <v>1</v>
      </c>
      <c r="G195" s="7">
        <f t="shared" si="6"/>
        <v>0</v>
      </c>
    </row>
    <row r="196" spans="1:7" ht="30" customHeight="1" hidden="1">
      <c r="A196" s="92" t="s">
        <v>230</v>
      </c>
      <c r="B196" s="8">
        <v>737</v>
      </c>
      <c r="C196" s="14" t="s">
        <v>178</v>
      </c>
      <c r="D196" s="14" t="s">
        <v>231</v>
      </c>
      <c r="E196" s="80"/>
      <c r="F196" s="105" t="s">
        <v>1</v>
      </c>
      <c r="G196" s="7">
        <f t="shared" si="6"/>
        <v>0</v>
      </c>
    </row>
    <row r="197" spans="1:7" ht="16.5" customHeight="1" hidden="1">
      <c r="A197" s="92" t="s">
        <v>334</v>
      </c>
      <c r="B197" s="8">
        <v>737</v>
      </c>
      <c r="C197" s="14" t="s">
        <v>178</v>
      </c>
      <c r="D197" s="14" t="s">
        <v>335</v>
      </c>
      <c r="E197" s="80"/>
      <c r="F197" s="80" t="s">
        <v>240</v>
      </c>
      <c r="G197" s="7">
        <f t="shared" si="6"/>
        <v>0</v>
      </c>
    </row>
    <row r="198" spans="1:7" ht="28.5" customHeight="1" hidden="1">
      <c r="A198" s="92" t="s">
        <v>248</v>
      </c>
      <c r="B198" s="8">
        <v>737</v>
      </c>
      <c r="C198" s="14" t="s">
        <v>178</v>
      </c>
      <c r="D198" s="14" t="s">
        <v>335</v>
      </c>
      <c r="E198" s="80" t="s">
        <v>240</v>
      </c>
      <c r="F198" s="80" t="s">
        <v>255</v>
      </c>
      <c r="G198" s="7">
        <f t="shared" si="6"/>
        <v>0</v>
      </c>
    </row>
    <row r="199" spans="1:7" ht="13.5" customHeight="1" hidden="1">
      <c r="A199" s="92" t="s">
        <v>238</v>
      </c>
      <c r="B199" s="8"/>
      <c r="C199" s="14" t="s">
        <v>178</v>
      </c>
      <c r="D199" s="14" t="s">
        <v>335</v>
      </c>
      <c r="E199" s="80" t="s">
        <v>249</v>
      </c>
      <c r="F199" s="80" t="s">
        <v>259</v>
      </c>
      <c r="G199" s="7">
        <f t="shared" si="6"/>
        <v>0</v>
      </c>
    </row>
    <row r="200" spans="1:7" ht="13.5" customHeight="1" hidden="1">
      <c r="A200" s="92" t="s">
        <v>312</v>
      </c>
      <c r="B200" s="8"/>
      <c r="C200" s="14" t="s">
        <v>178</v>
      </c>
      <c r="D200" s="14" t="s">
        <v>335</v>
      </c>
      <c r="E200" s="80" t="s">
        <v>249</v>
      </c>
      <c r="F200" s="107" t="s">
        <v>1</v>
      </c>
      <c r="G200" s="7">
        <f t="shared" si="6"/>
        <v>0</v>
      </c>
    </row>
    <row r="201" spans="1:7" ht="13.5" customHeight="1" hidden="1">
      <c r="A201" s="92" t="s">
        <v>260</v>
      </c>
      <c r="B201" s="8"/>
      <c r="C201" s="14" t="s">
        <v>178</v>
      </c>
      <c r="D201" s="14" t="s">
        <v>335</v>
      </c>
      <c r="E201" s="80" t="s">
        <v>249</v>
      </c>
      <c r="F201" s="105" t="s">
        <v>1</v>
      </c>
      <c r="G201" s="7"/>
    </row>
    <row r="202" spans="1:7" ht="17.25" customHeight="1">
      <c r="A202" s="100" t="s">
        <v>341</v>
      </c>
      <c r="B202" s="129">
        <v>737</v>
      </c>
      <c r="C202" s="101" t="s">
        <v>180</v>
      </c>
      <c r="D202" s="101" t="s">
        <v>225</v>
      </c>
      <c r="E202" s="101"/>
      <c r="F202" s="80" t="s">
        <v>240</v>
      </c>
      <c r="G202" s="13">
        <f>G226+G242+G203</f>
        <v>10984.8</v>
      </c>
    </row>
    <row r="203" spans="1:7" ht="15.75" customHeight="1">
      <c r="A203" s="102" t="s">
        <v>181</v>
      </c>
      <c r="B203" s="10">
        <v>737</v>
      </c>
      <c r="C203" s="94" t="s">
        <v>182</v>
      </c>
      <c r="D203" s="101" t="s">
        <v>225</v>
      </c>
      <c r="E203" s="101"/>
      <c r="F203" s="80" t="s">
        <v>255</v>
      </c>
      <c r="G203" s="9">
        <f>G215</f>
        <v>106.5</v>
      </c>
    </row>
    <row r="204" spans="1:7" ht="15.75" customHeight="1" hidden="1">
      <c r="A204" s="106" t="s">
        <v>342</v>
      </c>
      <c r="B204" s="133"/>
      <c r="C204" s="98" t="s">
        <v>182</v>
      </c>
      <c r="D204" s="98" t="s">
        <v>343</v>
      </c>
      <c r="E204" s="107"/>
      <c r="F204" s="80" t="s">
        <v>259</v>
      </c>
      <c r="G204" s="108">
        <f>G205</f>
        <v>0</v>
      </c>
    </row>
    <row r="205" spans="1:7" ht="12.75" customHeight="1" hidden="1">
      <c r="A205" s="109" t="s">
        <v>344</v>
      </c>
      <c r="B205" s="134"/>
      <c r="C205" s="110" t="s">
        <v>182</v>
      </c>
      <c r="D205" s="110" t="s">
        <v>343</v>
      </c>
      <c r="E205" s="105"/>
      <c r="F205" s="80" t="s">
        <v>261</v>
      </c>
      <c r="G205" s="111">
        <f>G206</f>
        <v>0</v>
      </c>
    </row>
    <row r="206" spans="1:7" ht="12.75" customHeight="1" hidden="1">
      <c r="A206" s="92" t="s">
        <v>238</v>
      </c>
      <c r="B206" s="8"/>
      <c r="C206" s="14" t="s">
        <v>182</v>
      </c>
      <c r="D206" s="14" t="s">
        <v>343</v>
      </c>
      <c r="E206" s="80"/>
      <c r="F206" s="80" t="s">
        <v>1</v>
      </c>
      <c r="G206" s="7">
        <f>G207</f>
        <v>0</v>
      </c>
    </row>
    <row r="207" spans="1:7" ht="12.75" customHeight="1" hidden="1">
      <c r="A207" s="92" t="s">
        <v>312</v>
      </c>
      <c r="B207" s="8"/>
      <c r="C207" s="14" t="s">
        <v>182</v>
      </c>
      <c r="D207" s="14" t="s">
        <v>343</v>
      </c>
      <c r="E207" s="80"/>
      <c r="F207" s="80" t="s">
        <v>1</v>
      </c>
      <c r="G207" s="7">
        <f>G208</f>
        <v>0</v>
      </c>
    </row>
    <row r="208" spans="1:7" ht="12.75" customHeight="1" hidden="1">
      <c r="A208" s="92" t="s">
        <v>313</v>
      </c>
      <c r="B208" s="8"/>
      <c r="C208" s="14" t="s">
        <v>182</v>
      </c>
      <c r="D208" s="14" t="s">
        <v>343</v>
      </c>
      <c r="E208" s="80"/>
      <c r="F208" s="80"/>
      <c r="G208" s="7"/>
    </row>
    <row r="209" spans="1:7" ht="12.75" customHeight="1" hidden="1">
      <c r="A209" s="106" t="s">
        <v>345</v>
      </c>
      <c r="B209" s="133"/>
      <c r="C209" s="98" t="s">
        <v>182</v>
      </c>
      <c r="D209" s="98" t="s">
        <v>346</v>
      </c>
      <c r="E209" s="107"/>
      <c r="F209" s="80"/>
      <c r="G209" s="108">
        <f>G210</f>
        <v>0</v>
      </c>
    </row>
    <row r="210" spans="1:7" ht="12.75" customHeight="1" hidden="1">
      <c r="A210" s="109" t="s">
        <v>344</v>
      </c>
      <c r="B210" s="134"/>
      <c r="C210" s="110" t="s">
        <v>182</v>
      </c>
      <c r="D210" s="110" t="s">
        <v>346</v>
      </c>
      <c r="E210" s="105"/>
      <c r="F210" s="80"/>
      <c r="G210" s="111">
        <f>G211</f>
        <v>0</v>
      </c>
    </row>
    <row r="211" spans="1:7" ht="12.75" customHeight="1" hidden="1">
      <c r="A211" s="92" t="s">
        <v>238</v>
      </c>
      <c r="B211" s="8"/>
      <c r="C211" s="14" t="s">
        <v>182</v>
      </c>
      <c r="D211" s="14" t="s">
        <v>346</v>
      </c>
      <c r="E211" s="80"/>
      <c r="F211" s="80" t="s">
        <v>259</v>
      </c>
      <c r="G211" s="7">
        <f>G212</f>
        <v>0</v>
      </c>
    </row>
    <row r="212" spans="1:7" ht="12.75" customHeight="1" hidden="1">
      <c r="A212" s="92" t="s">
        <v>312</v>
      </c>
      <c r="B212" s="8"/>
      <c r="C212" s="14" t="s">
        <v>182</v>
      </c>
      <c r="D212" s="14" t="s">
        <v>346</v>
      </c>
      <c r="E212" s="80"/>
      <c r="F212" s="107" t="s">
        <v>1</v>
      </c>
      <c r="G212" s="7">
        <f>G213+G214</f>
        <v>0</v>
      </c>
    </row>
    <row r="213" spans="1:7" ht="12.75" customHeight="1" hidden="1">
      <c r="A213" s="92" t="s">
        <v>313</v>
      </c>
      <c r="B213" s="8"/>
      <c r="C213" s="14" t="s">
        <v>182</v>
      </c>
      <c r="D213" s="14" t="s">
        <v>346</v>
      </c>
      <c r="E213" s="80"/>
      <c r="F213" s="105" t="s">
        <v>1</v>
      </c>
      <c r="G213" s="7"/>
    </row>
    <row r="214" spans="1:7" ht="12.75" customHeight="1" hidden="1">
      <c r="A214" s="92" t="s">
        <v>260</v>
      </c>
      <c r="B214" s="8"/>
      <c r="C214" s="14" t="s">
        <v>347</v>
      </c>
      <c r="D214" s="14" t="s">
        <v>348</v>
      </c>
      <c r="E214" s="80"/>
      <c r="F214" s="80" t="s">
        <v>240</v>
      </c>
      <c r="G214" s="7"/>
    </row>
    <row r="215" spans="1:7" ht="28.5" customHeight="1">
      <c r="A215" s="11" t="s">
        <v>318</v>
      </c>
      <c r="B215" s="8">
        <v>737</v>
      </c>
      <c r="C215" s="14" t="s">
        <v>182</v>
      </c>
      <c r="D215" s="80" t="s">
        <v>227</v>
      </c>
      <c r="E215" s="80"/>
      <c r="F215" s="80" t="s">
        <v>255</v>
      </c>
      <c r="G215" s="7">
        <f aca="true" t="shared" si="7" ref="G215:G224">G216</f>
        <v>106.5</v>
      </c>
    </row>
    <row r="216" spans="1:7" ht="29.25" customHeight="1">
      <c r="A216" s="11" t="s">
        <v>228</v>
      </c>
      <c r="B216" s="8">
        <v>737</v>
      </c>
      <c r="C216" s="14" t="s">
        <v>182</v>
      </c>
      <c r="D216" s="14" t="s">
        <v>229</v>
      </c>
      <c r="E216" s="80"/>
      <c r="F216" s="80" t="s">
        <v>259</v>
      </c>
      <c r="G216" s="7">
        <f>G217</f>
        <v>106.5</v>
      </c>
    </row>
    <row r="217" spans="1:7" ht="30" customHeight="1">
      <c r="A217" s="11" t="s">
        <v>230</v>
      </c>
      <c r="B217" s="8">
        <v>737</v>
      </c>
      <c r="C217" s="14" t="s">
        <v>182</v>
      </c>
      <c r="D217" s="14" t="s">
        <v>231</v>
      </c>
      <c r="E217" s="80"/>
      <c r="F217" s="101" t="s">
        <v>1</v>
      </c>
      <c r="G217" s="7">
        <f>G218</f>
        <v>106.5</v>
      </c>
    </row>
    <row r="218" spans="1:7" ht="30.75" customHeight="1">
      <c r="A218" s="11" t="s">
        <v>326</v>
      </c>
      <c r="B218" s="8">
        <v>737</v>
      </c>
      <c r="C218" s="14" t="s">
        <v>182</v>
      </c>
      <c r="D218" s="14" t="s">
        <v>327</v>
      </c>
      <c r="E218" s="80"/>
      <c r="F218" s="107" t="s">
        <v>1</v>
      </c>
      <c r="G218" s="7">
        <f>G219</f>
        <v>106.5</v>
      </c>
    </row>
    <row r="219" spans="1:7" ht="32.25" customHeight="1">
      <c r="A219" s="11" t="s">
        <v>248</v>
      </c>
      <c r="B219" s="8">
        <v>737</v>
      </c>
      <c r="C219" s="14" t="s">
        <v>182</v>
      </c>
      <c r="D219" s="14" t="s">
        <v>327</v>
      </c>
      <c r="E219" s="80" t="s">
        <v>240</v>
      </c>
      <c r="F219" s="101" t="s">
        <v>1</v>
      </c>
      <c r="G219" s="7">
        <v>106.5</v>
      </c>
    </row>
    <row r="220" spans="1:7" ht="28.5" customHeight="1" hidden="1">
      <c r="A220" s="11" t="s">
        <v>409</v>
      </c>
      <c r="B220" s="8">
        <v>737</v>
      </c>
      <c r="C220" s="14" t="s">
        <v>182</v>
      </c>
      <c r="D220" s="14" t="s">
        <v>327</v>
      </c>
      <c r="E220" s="80" t="s">
        <v>249</v>
      </c>
      <c r="F220" s="101" t="s">
        <v>1</v>
      </c>
      <c r="G220" s="7"/>
    </row>
    <row r="221" spans="1:7" ht="13.5" customHeight="1" hidden="1">
      <c r="A221" s="106" t="s">
        <v>330</v>
      </c>
      <c r="B221" s="133"/>
      <c r="C221" s="98" t="s">
        <v>182</v>
      </c>
      <c r="D221" s="98" t="s">
        <v>350</v>
      </c>
      <c r="E221" s="107"/>
      <c r="F221" s="105" t="s">
        <v>1</v>
      </c>
      <c r="G221" s="108">
        <f t="shared" si="7"/>
        <v>0</v>
      </c>
    </row>
    <row r="222" spans="1:7" ht="26.25" customHeight="1" hidden="1">
      <c r="A222" s="112" t="s">
        <v>268</v>
      </c>
      <c r="B222" s="135"/>
      <c r="C222" s="110" t="s">
        <v>182</v>
      </c>
      <c r="D222" s="110" t="s">
        <v>350</v>
      </c>
      <c r="E222" s="105"/>
      <c r="F222" s="80" t="s">
        <v>240</v>
      </c>
      <c r="G222" s="111">
        <f t="shared" si="7"/>
        <v>0</v>
      </c>
    </row>
    <row r="223" spans="1:7" ht="12.75" customHeight="1" hidden="1">
      <c r="A223" s="92" t="s">
        <v>238</v>
      </c>
      <c r="B223" s="8"/>
      <c r="C223" s="14" t="s">
        <v>182</v>
      </c>
      <c r="D223" s="14" t="s">
        <v>350</v>
      </c>
      <c r="E223" s="80"/>
      <c r="F223" s="80" t="s">
        <v>255</v>
      </c>
      <c r="G223" s="7">
        <f t="shared" si="7"/>
        <v>0</v>
      </c>
    </row>
    <row r="224" spans="1:7" ht="12.75" customHeight="1" hidden="1">
      <c r="A224" s="92" t="s">
        <v>312</v>
      </c>
      <c r="B224" s="8"/>
      <c r="C224" s="14" t="s">
        <v>182</v>
      </c>
      <c r="D224" s="14" t="s">
        <v>350</v>
      </c>
      <c r="E224" s="80"/>
      <c r="F224" s="80" t="s">
        <v>261</v>
      </c>
      <c r="G224" s="7">
        <f t="shared" si="7"/>
        <v>0</v>
      </c>
    </row>
    <row r="225" spans="1:7" ht="12.75" customHeight="1" hidden="1">
      <c r="A225" s="92" t="s">
        <v>313</v>
      </c>
      <c r="B225" s="8"/>
      <c r="C225" s="14" t="s">
        <v>182</v>
      </c>
      <c r="D225" s="14" t="s">
        <v>350</v>
      </c>
      <c r="E225" s="80"/>
      <c r="F225" s="80" t="s">
        <v>263</v>
      </c>
      <c r="G225" s="7"/>
    </row>
    <row r="226" spans="1:7" ht="15.75" customHeight="1">
      <c r="A226" s="102" t="s">
        <v>183</v>
      </c>
      <c r="B226" s="10">
        <v>737</v>
      </c>
      <c r="C226" s="94" t="s">
        <v>184</v>
      </c>
      <c r="D226" s="101" t="s">
        <v>225</v>
      </c>
      <c r="E226" s="101"/>
      <c r="F226" s="80" t="s">
        <v>265</v>
      </c>
      <c r="G226" s="9">
        <f>G227</f>
        <v>433.7</v>
      </c>
    </row>
    <row r="227" spans="1:7" ht="30" customHeight="1">
      <c r="A227" s="11" t="s">
        <v>318</v>
      </c>
      <c r="B227" s="8">
        <v>737</v>
      </c>
      <c r="C227" s="14" t="s">
        <v>184</v>
      </c>
      <c r="D227" s="80" t="s">
        <v>227</v>
      </c>
      <c r="E227" s="80"/>
      <c r="F227" s="80" t="s">
        <v>267</v>
      </c>
      <c r="G227" s="7">
        <f>G228+G237</f>
        <v>433.7</v>
      </c>
    </row>
    <row r="228" spans="1:7" ht="30" customHeight="1">
      <c r="A228" s="11" t="s">
        <v>228</v>
      </c>
      <c r="B228" s="8">
        <v>737</v>
      </c>
      <c r="C228" s="14" t="s">
        <v>184</v>
      </c>
      <c r="D228" s="14" t="s">
        <v>229</v>
      </c>
      <c r="E228" s="80"/>
      <c r="F228" s="80"/>
      <c r="G228" s="7">
        <f>G229</f>
        <v>433.7</v>
      </c>
    </row>
    <row r="229" spans="1:7" ht="30.75" customHeight="1">
      <c r="A229" s="11" t="s">
        <v>230</v>
      </c>
      <c r="B229" s="8">
        <v>737</v>
      </c>
      <c r="C229" s="14" t="s">
        <v>184</v>
      </c>
      <c r="D229" s="14" t="s">
        <v>231</v>
      </c>
      <c r="E229" s="80"/>
      <c r="F229" s="80"/>
      <c r="G229" s="7">
        <f>G230</f>
        <v>433.7</v>
      </c>
    </row>
    <row r="230" spans="1:7" ht="18" customHeight="1">
      <c r="A230" s="11" t="s">
        <v>334</v>
      </c>
      <c r="B230" s="8">
        <v>737</v>
      </c>
      <c r="C230" s="14" t="s">
        <v>184</v>
      </c>
      <c r="D230" s="14" t="s">
        <v>335</v>
      </c>
      <c r="E230" s="80"/>
      <c r="F230" s="80"/>
      <c r="G230" s="7">
        <f>G231</f>
        <v>433.7</v>
      </c>
    </row>
    <row r="231" spans="1:7" ht="29.25" customHeight="1">
      <c r="A231" s="11" t="s">
        <v>248</v>
      </c>
      <c r="B231" s="8">
        <v>737</v>
      </c>
      <c r="C231" s="14" t="s">
        <v>184</v>
      </c>
      <c r="D231" s="14" t="s">
        <v>335</v>
      </c>
      <c r="E231" s="80" t="s">
        <v>240</v>
      </c>
      <c r="F231" s="80" t="s">
        <v>240</v>
      </c>
      <c r="G231" s="7">
        <v>433.7</v>
      </c>
    </row>
    <row r="232" spans="1:7" ht="13.5" customHeight="1" hidden="1">
      <c r="A232" s="11"/>
      <c r="B232" s="8"/>
      <c r="C232" s="14"/>
      <c r="D232" s="14"/>
      <c r="E232" s="80"/>
      <c r="F232" s="80" t="s">
        <v>265</v>
      </c>
      <c r="G232" s="7">
        <f>277.5+326.4+250</f>
        <v>853.9</v>
      </c>
    </row>
    <row r="233" spans="1:7" ht="13.5" customHeight="1" hidden="1">
      <c r="A233" s="11"/>
      <c r="B233" s="8"/>
      <c r="C233" s="14"/>
      <c r="D233" s="14"/>
      <c r="E233" s="80"/>
      <c r="F233" s="101" t="s">
        <v>1</v>
      </c>
      <c r="G233" s="7"/>
    </row>
    <row r="234" spans="1:7" ht="13.5" customHeight="1" hidden="1">
      <c r="A234" s="11"/>
      <c r="B234" s="8"/>
      <c r="C234" s="14"/>
      <c r="D234" s="14"/>
      <c r="E234" s="80"/>
      <c r="F234" s="107" t="s">
        <v>1</v>
      </c>
      <c r="G234" s="7"/>
    </row>
    <row r="235" spans="1:7" ht="13.5" customHeight="1" hidden="1">
      <c r="A235" s="11"/>
      <c r="B235" s="8"/>
      <c r="C235" s="14"/>
      <c r="D235" s="14"/>
      <c r="E235" s="80" t="s">
        <v>249</v>
      </c>
      <c r="F235" s="105" t="s">
        <v>1</v>
      </c>
      <c r="G235" s="7"/>
    </row>
    <row r="236" spans="1:7" ht="13.5" customHeight="1" hidden="1">
      <c r="A236" s="11"/>
      <c r="B236" s="8"/>
      <c r="C236" s="14"/>
      <c r="D236" s="14"/>
      <c r="E236" s="80"/>
      <c r="F236" s="80" t="s">
        <v>240</v>
      </c>
      <c r="G236" s="7"/>
    </row>
    <row r="237" spans="1:7" ht="34.5" customHeight="1" hidden="1">
      <c r="A237" s="92" t="s">
        <v>318</v>
      </c>
      <c r="B237" s="8">
        <v>737</v>
      </c>
      <c r="C237" s="14" t="s">
        <v>184</v>
      </c>
      <c r="D237" s="14" t="s">
        <v>338</v>
      </c>
      <c r="E237" s="80"/>
      <c r="F237" s="80" t="s">
        <v>255</v>
      </c>
      <c r="G237" s="7">
        <f>G238</f>
        <v>0</v>
      </c>
    </row>
    <row r="238" spans="1:7" ht="34.5" customHeight="1" hidden="1">
      <c r="A238" s="92" t="s">
        <v>339</v>
      </c>
      <c r="B238" s="8">
        <v>737</v>
      </c>
      <c r="C238" s="14" t="s">
        <v>184</v>
      </c>
      <c r="D238" s="14" t="s">
        <v>340</v>
      </c>
      <c r="E238" s="80"/>
      <c r="F238" s="14" t="s">
        <v>261</v>
      </c>
      <c r="G238" s="7">
        <f>G239</f>
        <v>0</v>
      </c>
    </row>
    <row r="239" spans="1:7" ht="31.5" customHeight="1" hidden="1">
      <c r="A239" s="11" t="s">
        <v>248</v>
      </c>
      <c r="B239" s="8">
        <v>737</v>
      </c>
      <c r="C239" s="14" t="s">
        <v>184</v>
      </c>
      <c r="D239" s="14" t="s">
        <v>340</v>
      </c>
      <c r="E239" s="80" t="s">
        <v>240</v>
      </c>
      <c r="F239" s="105" t="s">
        <v>1</v>
      </c>
      <c r="G239" s="7">
        <f>G240</f>
        <v>0</v>
      </c>
    </row>
    <row r="240" spans="1:7" ht="32.25" customHeight="1" hidden="1">
      <c r="A240" s="11" t="s">
        <v>248</v>
      </c>
      <c r="B240" s="8">
        <v>737</v>
      </c>
      <c r="C240" s="14" t="s">
        <v>184</v>
      </c>
      <c r="D240" s="14" t="s">
        <v>340</v>
      </c>
      <c r="E240" s="80" t="s">
        <v>249</v>
      </c>
      <c r="F240" s="80" t="s">
        <v>240</v>
      </c>
      <c r="G240" s="7">
        <f>G241</f>
        <v>0</v>
      </c>
    </row>
    <row r="241" spans="1:7" ht="13.5" customHeight="1" hidden="1">
      <c r="A241" s="92" t="s">
        <v>264</v>
      </c>
      <c r="B241" s="8">
        <v>737</v>
      </c>
      <c r="C241" s="14" t="s">
        <v>184</v>
      </c>
      <c r="D241" s="14" t="s">
        <v>340</v>
      </c>
      <c r="E241" s="80" t="s">
        <v>249</v>
      </c>
      <c r="F241" s="80" t="s">
        <v>255</v>
      </c>
      <c r="G241" s="7"/>
    </row>
    <row r="242" spans="1:7" ht="18" customHeight="1">
      <c r="A242" s="93" t="s">
        <v>185</v>
      </c>
      <c r="B242" s="1">
        <v>737</v>
      </c>
      <c r="C242" s="94" t="s">
        <v>186</v>
      </c>
      <c r="D242" s="94" t="s">
        <v>225</v>
      </c>
      <c r="E242" s="101"/>
      <c r="F242" s="14" t="s">
        <v>261</v>
      </c>
      <c r="G242" s="9">
        <f>G252+G260</f>
        <v>10444.599999999999</v>
      </c>
    </row>
    <row r="243" spans="1:7" ht="28.5" customHeight="1" hidden="1">
      <c r="A243" s="106" t="s">
        <v>359</v>
      </c>
      <c r="B243" s="133"/>
      <c r="C243" s="98" t="s">
        <v>186</v>
      </c>
      <c r="D243" s="98" t="s">
        <v>360</v>
      </c>
      <c r="E243" s="107"/>
      <c r="F243" s="14"/>
      <c r="G243" s="108">
        <f>G244+G248</f>
        <v>0</v>
      </c>
    </row>
    <row r="244" spans="1:7" ht="13.5" customHeight="1" hidden="1">
      <c r="A244" s="109" t="s">
        <v>361</v>
      </c>
      <c r="B244" s="134"/>
      <c r="C244" s="110" t="s">
        <v>186</v>
      </c>
      <c r="D244" s="110" t="s">
        <v>360</v>
      </c>
      <c r="E244" s="105"/>
      <c r="F244" s="80" t="s">
        <v>1</v>
      </c>
      <c r="G244" s="111">
        <f>G245</f>
        <v>0</v>
      </c>
    </row>
    <row r="245" spans="1:7" ht="14.25" customHeight="1" hidden="1">
      <c r="A245" s="92" t="s">
        <v>238</v>
      </c>
      <c r="B245" s="8"/>
      <c r="C245" s="14" t="s">
        <v>186</v>
      </c>
      <c r="D245" s="14" t="s">
        <v>360</v>
      </c>
      <c r="E245" s="80"/>
      <c r="F245" s="80" t="s">
        <v>1</v>
      </c>
      <c r="G245" s="7">
        <f>G246</f>
        <v>0</v>
      </c>
    </row>
    <row r="246" spans="1:7" ht="15.75" customHeight="1" hidden="1">
      <c r="A246" s="96" t="s">
        <v>312</v>
      </c>
      <c r="B246" s="6"/>
      <c r="C246" s="14" t="s">
        <v>186</v>
      </c>
      <c r="D246" s="80" t="s">
        <v>360</v>
      </c>
      <c r="E246" s="80"/>
      <c r="F246" s="80" t="s">
        <v>240</v>
      </c>
      <c r="G246" s="7">
        <f>G247</f>
        <v>0</v>
      </c>
    </row>
    <row r="247" spans="1:7" ht="15.75" customHeight="1" hidden="1">
      <c r="A247" s="92" t="s">
        <v>260</v>
      </c>
      <c r="B247" s="8"/>
      <c r="C247" s="14" t="s">
        <v>186</v>
      </c>
      <c r="D247" s="14" t="s">
        <v>360</v>
      </c>
      <c r="E247" s="14"/>
      <c r="F247" s="80" t="s">
        <v>255</v>
      </c>
      <c r="G247" s="7"/>
    </row>
    <row r="248" spans="1:7" ht="15.75" customHeight="1" hidden="1">
      <c r="A248" s="109" t="s">
        <v>344</v>
      </c>
      <c r="B248" s="134"/>
      <c r="C248" s="110" t="s">
        <v>186</v>
      </c>
      <c r="D248" s="110" t="s">
        <v>360</v>
      </c>
      <c r="E248" s="105"/>
      <c r="F248" s="80" t="s">
        <v>261</v>
      </c>
      <c r="G248" s="111">
        <f>G249</f>
        <v>0</v>
      </c>
    </row>
    <row r="249" spans="1:7" ht="12.75" customHeight="1" hidden="1">
      <c r="A249" s="92" t="s">
        <v>238</v>
      </c>
      <c r="B249" s="8"/>
      <c r="C249" s="14" t="s">
        <v>186</v>
      </c>
      <c r="D249" s="14" t="s">
        <v>360</v>
      </c>
      <c r="E249" s="80"/>
      <c r="F249" s="80" t="s">
        <v>1</v>
      </c>
      <c r="G249" s="7">
        <f>G250</f>
        <v>0</v>
      </c>
    </row>
    <row r="250" spans="1:7" ht="11.25" customHeight="1" hidden="1">
      <c r="A250" s="96" t="s">
        <v>312</v>
      </c>
      <c r="B250" s="6"/>
      <c r="C250" s="14" t="s">
        <v>186</v>
      </c>
      <c r="D250" s="80" t="s">
        <v>360</v>
      </c>
      <c r="E250" s="80"/>
      <c r="F250" s="80"/>
      <c r="G250" s="7">
        <f>G251</f>
        <v>0</v>
      </c>
    </row>
    <row r="251" spans="1:7" ht="13.5" customHeight="1" hidden="1">
      <c r="A251" s="92" t="s">
        <v>260</v>
      </c>
      <c r="B251" s="8"/>
      <c r="C251" s="14" t="s">
        <v>186</v>
      </c>
      <c r="D251" s="14" t="s">
        <v>360</v>
      </c>
      <c r="E251" s="14"/>
      <c r="F251" s="80" t="s">
        <v>261</v>
      </c>
      <c r="G251" s="7"/>
    </row>
    <row r="252" spans="1:7" ht="19.5" customHeight="1" hidden="1">
      <c r="A252" s="92" t="s">
        <v>351</v>
      </c>
      <c r="B252" s="8">
        <v>737</v>
      </c>
      <c r="C252" s="14" t="s">
        <v>186</v>
      </c>
      <c r="D252" s="14" t="s">
        <v>305</v>
      </c>
      <c r="E252" s="14"/>
      <c r="F252" s="80"/>
      <c r="G252" s="7">
        <f>G253</f>
        <v>0</v>
      </c>
    </row>
    <row r="253" spans="1:7" ht="30" customHeight="1" hidden="1">
      <c r="A253" s="92" t="s">
        <v>322</v>
      </c>
      <c r="B253" s="8">
        <v>737</v>
      </c>
      <c r="C253" s="14" t="s">
        <v>186</v>
      </c>
      <c r="D253" s="14" t="s">
        <v>323</v>
      </c>
      <c r="E253" s="80"/>
      <c r="F253" s="80" t="s">
        <v>261</v>
      </c>
      <c r="G253" s="7">
        <f>G254+G258</f>
        <v>0</v>
      </c>
    </row>
    <row r="254" spans="1:7" ht="42" customHeight="1" hidden="1">
      <c r="A254" s="92" t="s">
        <v>410</v>
      </c>
      <c r="B254" s="8">
        <v>737</v>
      </c>
      <c r="C254" s="14" t="s">
        <v>186</v>
      </c>
      <c r="D254" s="14" t="s">
        <v>325</v>
      </c>
      <c r="E254" s="80"/>
      <c r="F254" s="80"/>
      <c r="G254" s="7">
        <f>G255</f>
        <v>0</v>
      </c>
    </row>
    <row r="255" spans="1:7" ht="30" customHeight="1" hidden="1">
      <c r="A255" s="118" t="s">
        <v>248</v>
      </c>
      <c r="B255" s="136">
        <v>737</v>
      </c>
      <c r="C255" s="14" t="s">
        <v>186</v>
      </c>
      <c r="D255" s="14" t="s">
        <v>325</v>
      </c>
      <c r="E255" s="80" t="s">
        <v>240</v>
      </c>
      <c r="F255" s="80" t="s">
        <v>1</v>
      </c>
      <c r="G255" s="7">
        <f>G256</f>
        <v>0</v>
      </c>
    </row>
    <row r="256" spans="1:7" ht="21" customHeight="1" hidden="1">
      <c r="A256" s="96" t="s">
        <v>312</v>
      </c>
      <c r="B256" s="136"/>
      <c r="C256" s="14" t="s">
        <v>186</v>
      </c>
      <c r="D256" s="14" t="s">
        <v>325</v>
      </c>
      <c r="E256" s="80" t="s">
        <v>249</v>
      </c>
      <c r="F256" s="80" t="s">
        <v>1</v>
      </c>
      <c r="G256" s="7">
        <f>G257</f>
        <v>0</v>
      </c>
    </row>
    <row r="257" spans="1:7" ht="13.5" customHeight="1" hidden="1">
      <c r="A257" s="92" t="s">
        <v>260</v>
      </c>
      <c r="B257" s="6"/>
      <c r="C257" s="14" t="s">
        <v>186</v>
      </c>
      <c r="D257" s="14" t="s">
        <v>325</v>
      </c>
      <c r="E257" s="80" t="s">
        <v>249</v>
      </c>
      <c r="F257" s="80" t="s">
        <v>240</v>
      </c>
      <c r="G257" s="7"/>
    </row>
    <row r="258" spans="1:7" ht="44.25" customHeight="1" hidden="1">
      <c r="A258" s="116" t="s">
        <v>362</v>
      </c>
      <c r="B258" s="8">
        <v>737</v>
      </c>
      <c r="C258" s="14" t="s">
        <v>186</v>
      </c>
      <c r="D258" s="82" t="s">
        <v>363</v>
      </c>
      <c r="E258" s="80"/>
      <c r="F258" s="80" t="s">
        <v>261</v>
      </c>
      <c r="G258" s="7">
        <f>G259</f>
        <v>0</v>
      </c>
    </row>
    <row r="259" spans="1:7" ht="28.5" customHeight="1" hidden="1">
      <c r="A259" s="118" t="s">
        <v>248</v>
      </c>
      <c r="B259" s="8">
        <v>737</v>
      </c>
      <c r="C259" s="14" t="s">
        <v>186</v>
      </c>
      <c r="D259" s="82" t="s">
        <v>363</v>
      </c>
      <c r="E259" s="80" t="s">
        <v>240</v>
      </c>
      <c r="F259" s="80"/>
      <c r="G259" s="7"/>
    </row>
    <row r="260" spans="1:7" ht="31.5" customHeight="1">
      <c r="A260" s="92" t="s">
        <v>226</v>
      </c>
      <c r="B260" s="8">
        <v>737</v>
      </c>
      <c r="C260" s="14" t="s">
        <v>186</v>
      </c>
      <c r="D260" s="14" t="s">
        <v>227</v>
      </c>
      <c r="E260" s="80"/>
      <c r="F260" s="80" t="s">
        <v>261</v>
      </c>
      <c r="G260" s="7">
        <f>G265+G308</f>
        <v>10444.599999999999</v>
      </c>
    </row>
    <row r="261" spans="1:7" ht="27" customHeight="1" hidden="1">
      <c r="A261" s="92" t="s">
        <v>364</v>
      </c>
      <c r="B261" s="8"/>
      <c r="C261" s="14" t="s">
        <v>186</v>
      </c>
      <c r="D261" s="14" t="s">
        <v>365</v>
      </c>
      <c r="E261" s="80"/>
      <c r="F261" s="80"/>
      <c r="G261" s="7">
        <f>G262</f>
        <v>0</v>
      </c>
    </row>
    <row r="262" spans="1:7" ht="27" customHeight="1" hidden="1">
      <c r="A262" s="118" t="s">
        <v>268</v>
      </c>
      <c r="B262" s="136"/>
      <c r="C262" s="14" t="s">
        <v>186</v>
      </c>
      <c r="D262" s="14" t="s">
        <v>365</v>
      </c>
      <c r="E262" s="80"/>
      <c r="F262" s="80"/>
      <c r="G262" s="7">
        <f>G263</f>
        <v>0</v>
      </c>
    </row>
    <row r="263" spans="1:7" ht="13.5" customHeight="1" hidden="1">
      <c r="A263" s="92" t="s">
        <v>238</v>
      </c>
      <c r="B263" s="8"/>
      <c r="C263" s="14" t="s">
        <v>186</v>
      </c>
      <c r="D263" s="14" t="s">
        <v>365</v>
      </c>
      <c r="E263" s="80"/>
      <c r="F263" s="80"/>
      <c r="G263" s="7">
        <f>G264</f>
        <v>0</v>
      </c>
    </row>
    <row r="264" spans="1:7" ht="13.5" customHeight="1" hidden="1">
      <c r="A264" s="92" t="s">
        <v>264</v>
      </c>
      <c r="B264" s="8"/>
      <c r="C264" s="14" t="s">
        <v>186</v>
      </c>
      <c r="D264" s="80" t="s">
        <v>365</v>
      </c>
      <c r="E264" s="80"/>
      <c r="F264" s="80" t="s">
        <v>240</v>
      </c>
      <c r="G264" s="7"/>
    </row>
    <row r="265" spans="1:8" ht="33.75" customHeight="1">
      <c r="A265" s="92" t="s">
        <v>228</v>
      </c>
      <c r="B265" s="8">
        <v>737</v>
      </c>
      <c r="C265" s="14" t="s">
        <v>186</v>
      </c>
      <c r="D265" s="80" t="s">
        <v>229</v>
      </c>
      <c r="E265" s="80"/>
      <c r="F265" s="80" t="s">
        <v>255</v>
      </c>
      <c r="G265" s="7">
        <f>G266</f>
        <v>5566.799999999999</v>
      </c>
      <c r="H265" s="117"/>
    </row>
    <row r="266" spans="1:7" ht="30.75" customHeight="1">
      <c r="A266" s="92" t="s">
        <v>230</v>
      </c>
      <c r="B266" s="8">
        <v>737</v>
      </c>
      <c r="C266" s="14" t="s">
        <v>186</v>
      </c>
      <c r="D266" s="80" t="s">
        <v>231</v>
      </c>
      <c r="E266" s="80"/>
      <c r="F266" s="80" t="s">
        <v>272</v>
      </c>
      <c r="G266" s="7">
        <f>G270+G267</f>
        <v>5566.799999999999</v>
      </c>
    </row>
    <row r="267" spans="1:7" ht="25.5" customHeight="1" hidden="1">
      <c r="A267" s="92" t="s">
        <v>336</v>
      </c>
      <c r="B267" s="8">
        <v>737</v>
      </c>
      <c r="C267" s="14" t="s">
        <v>186</v>
      </c>
      <c r="D267" s="14" t="s">
        <v>337</v>
      </c>
      <c r="E267" s="80"/>
      <c r="F267" s="80" t="s">
        <v>259</v>
      </c>
      <c r="G267" s="7">
        <f>G268</f>
        <v>0</v>
      </c>
    </row>
    <row r="268" spans="1:7" ht="31.5" customHeight="1" hidden="1">
      <c r="A268" s="92" t="s">
        <v>248</v>
      </c>
      <c r="B268" s="8">
        <v>737</v>
      </c>
      <c r="C268" s="14" t="s">
        <v>186</v>
      </c>
      <c r="D268" s="14" t="s">
        <v>337</v>
      </c>
      <c r="E268" s="80" t="s">
        <v>240</v>
      </c>
      <c r="F268" s="80" t="s">
        <v>261</v>
      </c>
      <c r="G268" s="7">
        <f>G269</f>
        <v>0</v>
      </c>
    </row>
    <row r="269" spans="1:7" ht="13.5" customHeight="1" hidden="1">
      <c r="A269" s="92"/>
      <c r="B269" s="8"/>
      <c r="C269" s="14"/>
      <c r="D269" s="14"/>
      <c r="E269" s="80" t="s">
        <v>249</v>
      </c>
      <c r="F269" s="6">
        <v>300</v>
      </c>
      <c r="G269" s="7"/>
    </row>
    <row r="270" spans="1:7" ht="29.25" customHeight="1">
      <c r="A270" s="92" t="s">
        <v>366</v>
      </c>
      <c r="B270" s="8">
        <v>737</v>
      </c>
      <c r="C270" s="14" t="s">
        <v>186</v>
      </c>
      <c r="D270" s="14" t="s">
        <v>367</v>
      </c>
      <c r="E270" s="80"/>
      <c r="F270" s="6">
        <v>310</v>
      </c>
      <c r="G270" s="7">
        <f>G271+G287+G281</f>
        <v>5566.799999999999</v>
      </c>
    </row>
    <row r="271" spans="1:7" ht="18" customHeight="1">
      <c r="A271" s="96" t="s">
        <v>368</v>
      </c>
      <c r="B271" s="6">
        <v>737</v>
      </c>
      <c r="C271" s="14" t="s">
        <v>186</v>
      </c>
      <c r="D271" s="14" t="s">
        <v>369</v>
      </c>
      <c r="E271" s="80"/>
      <c r="F271" s="6">
        <v>340</v>
      </c>
      <c r="G271" s="7">
        <f>G272</f>
        <v>1750.9</v>
      </c>
    </row>
    <row r="272" spans="1:7" ht="33" customHeight="1">
      <c r="A272" s="118" t="s">
        <v>248</v>
      </c>
      <c r="B272" s="136">
        <v>737</v>
      </c>
      <c r="C272" s="14" t="s">
        <v>186</v>
      </c>
      <c r="D272" s="14" t="s">
        <v>369</v>
      </c>
      <c r="E272" s="80" t="s">
        <v>240</v>
      </c>
      <c r="F272" s="80"/>
      <c r="G272" s="7">
        <v>1750.9</v>
      </c>
    </row>
    <row r="273" spans="1:7" ht="13.5" customHeight="1" hidden="1">
      <c r="A273" s="92" t="s">
        <v>238</v>
      </c>
      <c r="B273" s="8"/>
      <c r="C273" s="14" t="s">
        <v>186</v>
      </c>
      <c r="D273" s="14" t="s">
        <v>369</v>
      </c>
      <c r="E273" s="80" t="s">
        <v>249</v>
      </c>
      <c r="F273" s="80"/>
      <c r="G273" s="7">
        <f>G274</f>
        <v>2329.3</v>
      </c>
    </row>
    <row r="274" spans="1:7" ht="13.5" customHeight="1" hidden="1">
      <c r="A274" s="92" t="s">
        <v>254</v>
      </c>
      <c r="B274" s="8"/>
      <c r="C274" s="14" t="s">
        <v>186</v>
      </c>
      <c r="D274" s="14" t="s">
        <v>369</v>
      </c>
      <c r="E274" s="80" t="s">
        <v>249</v>
      </c>
      <c r="F274" s="80" t="s">
        <v>240</v>
      </c>
      <c r="G274" s="7">
        <f>G275+G276+G277</f>
        <v>2329.3</v>
      </c>
    </row>
    <row r="275" spans="1:7" ht="13.5" customHeight="1" hidden="1">
      <c r="A275" s="96" t="s">
        <v>271</v>
      </c>
      <c r="B275" s="6"/>
      <c r="C275" s="14" t="s">
        <v>186</v>
      </c>
      <c r="D275" s="14" t="s">
        <v>369</v>
      </c>
      <c r="E275" s="80" t="s">
        <v>249</v>
      </c>
      <c r="F275" s="80" t="s">
        <v>255</v>
      </c>
      <c r="G275" s="7"/>
    </row>
    <row r="276" spans="1:7" ht="13.5" customHeight="1" hidden="1">
      <c r="A276" s="92" t="s">
        <v>313</v>
      </c>
      <c r="B276" s="8"/>
      <c r="C276" s="14" t="s">
        <v>186</v>
      </c>
      <c r="D276" s="14" t="s">
        <v>369</v>
      </c>
      <c r="E276" s="80" t="s">
        <v>249</v>
      </c>
      <c r="F276" s="14" t="s">
        <v>259</v>
      </c>
      <c r="G276" s="7">
        <f>289.2+432</f>
        <v>721.2</v>
      </c>
    </row>
    <row r="277" spans="1:7" ht="13.5" customHeight="1" hidden="1">
      <c r="A277" s="92" t="s">
        <v>260</v>
      </c>
      <c r="B277" s="8"/>
      <c r="C277" s="14" t="s">
        <v>186</v>
      </c>
      <c r="D277" s="14" t="s">
        <v>369</v>
      </c>
      <c r="E277" s="80" t="s">
        <v>249</v>
      </c>
      <c r="F277" s="14" t="s">
        <v>261</v>
      </c>
      <c r="G277" s="7">
        <v>1608.1</v>
      </c>
    </row>
    <row r="278" spans="1:7" ht="13.5" customHeight="1" hidden="1">
      <c r="A278" s="92" t="s">
        <v>262</v>
      </c>
      <c r="B278" s="8"/>
      <c r="C278" s="14" t="s">
        <v>186</v>
      </c>
      <c r="D278" s="14" t="s">
        <v>369</v>
      </c>
      <c r="E278" s="14" t="s">
        <v>249</v>
      </c>
      <c r="F278" s="14"/>
      <c r="G278" s="7">
        <f>G279+G280</f>
        <v>110</v>
      </c>
    </row>
    <row r="279" spans="1:7" ht="13.5" customHeight="1" hidden="1">
      <c r="A279" s="92" t="s">
        <v>264</v>
      </c>
      <c r="B279" s="8"/>
      <c r="C279" s="14" t="s">
        <v>186</v>
      </c>
      <c r="D279" s="14" t="s">
        <v>369</v>
      </c>
      <c r="E279" s="14" t="s">
        <v>249</v>
      </c>
      <c r="F279" s="14" t="s">
        <v>265</v>
      </c>
      <c r="G279" s="7">
        <v>110</v>
      </c>
    </row>
    <row r="280" spans="1:7" ht="13.5" customHeight="1" hidden="1">
      <c r="A280" s="103" t="s">
        <v>266</v>
      </c>
      <c r="B280" s="130"/>
      <c r="C280" s="14" t="s">
        <v>186</v>
      </c>
      <c r="D280" s="14" t="s">
        <v>369</v>
      </c>
      <c r="E280" s="14" t="s">
        <v>249</v>
      </c>
      <c r="F280" s="6">
        <v>200</v>
      </c>
      <c r="G280" s="7"/>
    </row>
    <row r="281" spans="1:7" ht="15" customHeight="1" hidden="1">
      <c r="A281" s="92" t="s">
        <v>370</v>
      </c>
      <c r="B281" s="8">
        <v>737</v>
      </c>
      <c r="C281" s="14" t="s">
        <v>186</v>
      </c>
      <c r="D281" s="14" t="s">
        <v>371</v>
      </c>
      <c r="E281" s="80"/>
      <c r="F281" s="80" t="s">
        <v>242</v>
      </c>
      <c r="G281" s="7">
        <f>G282</f>
        <v>0</v>
      </c>
    </row>
    <row r="282" spans="1:7" ht="28.5" customHeight="1" hidden="1">
      <c r="A282" s="118" t="s">
        <v>248</v>
      </c>
      <c r="B282" s="136">
        <v>737</v>
      </c>
      <c r="C282" s="14" t="s">
        <v>186</v>
      </c>
      <c r="D282" s="14" t="s">
        <v>371</v>
      </c>
      <c r="E282" s="80" t="s">
        <v>240</v>
      </c>
      <c r="F282" s="80" t="s">
        <v>244</v>
      </c>
      <c r="G282" s="7"/>
    </row>
    <row r="283" spans="1:7" ht="14.25" customHeight="1" hidden="1">
      <c r="A283" s="92" t="s">
        <v>238</v>
      </c>
      <c r="B283" s="8"/>
      <c r="C283" s="14" t="s">
        <v>186</v>
      </c>
      <c r="D283" s="14" t="s">
        <v>371</v>
      </c>
      <c r="E283" s="80" t="s">
        <v>249</v>
      </c>
      <c r="F283" s="80" t="s">
        <v>247</v>
      </c>
      <c r="G283" s="7">
        <f>G284</f>
        <v>550</v>
      </c>
    </row>
    <row r="284" spans="1:7" ht="14.25" customHeight="1" hidden="1">
      <c r="A284" s="96" t="s">
        <v>312</v>
      </c>
      <c r="B284" s="6"/>
      <c r="C284" s="14" t="s">
        <v>186</v>
      </c>
      <c r="D284" s="14" t="s">
        <v>371</v>
      </c>
      <c r="E284" s="80" t="s">
        <v>249</v>
      </c>
      <c r="F284" s="14"/>
      <c r="G284" s="7">
        <f>G285+G286</f>
        <v>550</v>
      </c>
    </row>
    <row r="285" spans="1:7" ht="15" customHeight="1" hidden="1">
      <c r="A285" s="92" t="s">
        <v>313</v>
      </c>
      <c r="B285" s="8"/>
      <c r="C285" s="14" t="s">
        <v>186</v>
      </c>
      <c r="D285" s="14" t="s">
        <v>371</v>
      </c>
      <c r="E285" s="14" t="s">
        <v>249</v>
      </c>
      <c r="F285" s="6">
        <v>200</v>
      </c>
      <c r="G285" s="7"/>
    </row>
    <row r="286" spans="1:7" ht="13.5" customHeight="1" hidden="1">
      <c r="A286" s="92" t="s">
        <v>260</v>
      </c>
      <c r="B286" s="8"/>
      <c r="C286" s="14" t="s">
        <v>186</v>
      </c>
      <c r="D286" s="14" t="s">
        <v>371</v>
      </c>
      <c r="E286" s="14" t="s">
        <v>249</v>
      </c>
      <c r="F286" s="6">
        <v>220</v>
      </c>
      <c r="G286" s="7">
        <f>180+370</f>
        <v>550</v>
      </c>
    </row>
    <row r="287" spans="1:7" ht="28.5" customHeight="1">
      <c r="A287" s="92" t="s">
        <v>372</v>
      </c>
      <c r="B287" s="8">
        <v>737</v>
      </c>
      <c r="C287" s="14" t="s">
        <v>186</v>
      </c>
      <c r="D287" s="14" t="s">
        <v>373</v>
      </c>
      <c r="E287" s="14"/>
      <c r="F287" s="6">
        <v>222</v>
      </c>
      <c r="G287" s="7">
        <f>G293+G305+G302</f>
        <v>3815.8999999999996</v>
      </c>
    </row>
    <row r="288" spans="1:7" ht="65.25" customHeight="1" hidden="1">
      <c r="A288" s="92" t="s">
        <v>234</v>
      </c>
      <c r="B288" s="8"/>
      <c r="C288" s="14" t="s">
        <v>186</v>
      </c>
      <c r="D288" s="14" t="s">
        <v>373</v>
      </c>
      <c r="E288" s="14" t="s">
        <v>235</v>
      </c>
      <c r="F288" s="6">
        <v>225</v>
      </c>
      <c r="G288" s="7">
        <f>G289</f>
        <v>0</v>
      </c>
    </row>
    <row r="289" spans="1:7" ht="15" customHeight="1" hidden="1">
      <c r="A289" s="92" t="s">
        <v>238</v>
      </c>
      <c r="B289" s="8"/>
      <c r="C289" s="14" t="s">
        <v>186</v>
      </c>
      <c r="D289" s="14" t="s">
        <v>373</v>
      </c>
      <c r="E289" s="14" t="s">
        <v>237</v>
      </c>
      <c r="F289" s="6">
        <v>226</v>
      </c>
      <c r="G289" s="7">
        <f>G290</f>
        <v>0</v>
      </c>
    </row>
    <row r="290" spans="1:7" ht="16.5" customHeight="1" hidden="1">
      <c r="A290" s="92" t="s">
        <v>241</v>
      </c>
      <c r="B290" s="8"/>
      <c r="C290" s="14" t="s">
        <v>186</v>
      </c>
      <c r="D290" s="14" t="s">
        <v>373</v>
      </c>
      <c r="E290" s="14" t="s">
        <v>237</v>
      </c>
      <c r="F290" s="6">
        <v>300</v>
      </c>
      <c r="G290" s="7">
        <f>G291+G292</f>
        <v>0</v>
      </c>
    </row>
    <row r="291" spans="1:7" ht="16.5" customHeight="1" hidden="1">
      <c r="A291" s="92" t="s">
        <v>243</v>
      </c>
      <c r="B291" s="8"/>
      <c r="C291" s="14" t="s">
        <v>186</v>
      </c>
      <c r="D291" s="14" t="s">
        <v>373</v>
      </c>
      <c r="E291" s="14" t="s">
        <v>237</v>
      </c>
      <c r="F291" s="6">
        <v>310</v>
      </c>
      <c r="G291" s="7"/>
    </row>
    <row r="292" spans="1:7" ht="17.25" customHeight="1" hidden="1">
      <c r="A292" s="92" t="s">
        <v>303</v>
      </c>
      <c r="B292" s="8"/>
      <c r="C292" s="14" t="s">
        <v>186</v>
      </c>
      <c r="D292" s="14" t="s">
        <v>373</v>
      </c>
      <c r="E292" s="14" t="s">
        <v>246</v>
      </c>
      <c r="F292" s="6">
        <v>340</v>
      </c>
      <c r="G292" s="7"/>
    </row>
    <row r="293" spans="1:9" ht="33.75" customHeight="1">
      <c r="A293" s="92" t="s">
        <v>248</v>
      </c>
      <c r="B293" s="8">
        <v>737</v>
      </c>
      <c r="C293" s="14" t="s">
        <v>186</v>
      </c>
      <c r="D293" s="14" t="s">
        <v>373</v>
      </c>
      <c r="E293" s="14" t="s">
        <v>240</v>
      </c>
      <c r="F293" s="80"/>
      <c r="G293" s="7">
        <f>1287.5+980.7</f>
        <v>2268.2</v>
      </c>
      <c r="I293" s="95"/>
    </row>
    <row r="294" spans="1:7" ht="15.75" customHeight="1" hidden="1">
      <c r="A294" s="92" t="s">
        <v>238</v>
      </c>
      <c r="B294" s="8"/>
      <c r="C294" s="14" t="s">
        <v>186</v>
      </c>
      <c r="D294" s="14" t="s">
        <v>373</v>
      </c>
      <c r="E294" s="14" t="s">
        <v>249</v>
      </c>
      <c r="F294" s="80" t="s">
        <v>240</v>
      </c>
      <c r="G294" s="7">
        <f>G295</f>
        <v>6024.1</v>
      </c>
    </row>
    <row r="295" spans="1:7" ht="12.75" customHeight="1" hidden="1">
      <c r="A295" s="92" t="s">
        <v>254</v>
      </c>
      <c r="B295" s="8"/>
      <c r="C295" s="14" t="s">
        <v>186</v>
      </c>
      <c r="D295" s="14" t="s">
        <v>373</v>
      </c>
      <c r="E295" s="14" t="s">
        <v>249</v>
      </c>
      <c r="F295" s="80" t="s">
        <v>415</v>
      </c>
      <c r="G295" s="7">
        <f>G297+G296+G298</f>
        <v>6024.1</v>
      </c>
    </row>
    <row r="296" spans="1:7" ht="13.5" customHeight="1" hidden="1">
      <c r="A296" s="92" t="s">
        <v>269</v>
      </c>
      <c r="B296" s="8"/>
      <c r="C296" s="14" t="s">
        <v>186</v>
      </c>
      <c r="D296" s="14" t="s">
        <v>373</v>
      </c>
      <c r="E296" s="14" t="s">
        <v>249</v>
      </c>
      <c r="F296" s="80"/>
      <c r="G296" s="7"/>
    </row>
    <row r="297" spans="1:7" ht="13.5" customHeight="1" hidden="1">
      <c r="A297" s="92" t="s">
        <v>313</v>
      </c>
      <c r="B297" s="8"/>
      <c r="C297" s="14" t="s">
        <v>186</v>
      </c>
      <c r="D297" s="14" t="s">
        <v>373</v>
      </c>
      <c r="E297" s="14" t="s">
        <v>249</v>
      </c>
      <c r="F297" s="80" t="s">
        <v>240</v>
      </c>
      <c r="G297" s="7"/>
    </row>
    <row r="298" spans="1:7" ht="13.5" customHeight="1" hidden="1">
      <c r="A298" s="92" t="s">
        <v>260</v>
      </c>
      <c r="B298" s="8"/>
      <c r="C298" s="14" t="s">
        <v>186</v>
      </c>
      <c r="D298" s="14" t="s">
        <v>373</v>
      </c>
      <c r="E298" s="14" t="s">
        <v>249</v>
      </c>
      <c r="F298" s="80" t="s">
        <v>250</v>
      </c>
      <c r="G298" s="7">
        <f>2400-987.9+120+42+299.6+2304.4+700+5.4+1140.6</f>
        <v>6024.1</v>
      </c>
    </row>
    <row r="299" spans="1:7" ht="13.5" customHeight="1" hidden="1">
      <c r="A299" s="92" t="s">
        <v>262</v>
      </c>
      <c r="B299" s="8"/>
      <c r="C299" s="14" t="s">
        <v>186</v>
      </c>
      <c r="D299" s="14" t="s">
        <v>373</v>
      </c>
      <c r="E299" s="14" t="s">
        <v>249</v>
      </c>
      <c r="F299" s="80"/>
      <c r="G299" s="7">
        <f>G300+G301</f>
        <v>2487.9</v>
      </c>
    </row>
    <row r="300" spans="1:7" ht="13.5" customHeight="1" hidden="1">
      <c r="A300" s="92" t="s">
        <v>264</v>
      </c>
      <c r="B300" s="8"/>
      <c r="C300" s="14" t="s">
        <v>186</v>
      </c>
      <c r="D300" s="14" t="s">
        <v>373</v>
      </c>
      <c r="E300" s="14" t="s">
        <v>249</v>
      </c>
      <c r="F300" s="80"/>
      <c r="G300" s="7">
        <f>987.9+1500</f>
        <v>2487.9</v>
      </c>
    </row>
    <row r="301" spans="1:7" ht="13.5" customHeight="1" hidden="1">
      <c r="A301" s="103" t="s">
        <v>266</v>
      </c>
      <c r="B301" s="130"/>
      <c r="C301" s="14" t="s">
        <v>186</v>
      </c>
      <c r="D301" s="14" t="s">
        <v>373</v>
      </c>
      <c r="E301" s="14" t="s">
        <v>249</v>
      </c>
      <c r="F301" s="80"/>
      <c r="G301" s="7"/>
    </row>
    <row r="302" spans="1:7" ht="30">
      <c r="A302" s="92" t="s">
        <v>416</v>
      </c>
      <c r="B302" s="130">
        <v>737</v>
      </c>
      <c r="C302" s="14" t="s">
        <v>186</v>
      </c>
      <c r="D302" s="14" t="s">
        <v>373</v>
      </c>
      <c r="E302" s="80" t="s">
        <v>412</v>
      </c>
      <c r="F302" s="80" t="s">
        <v>240</v>
      </c>
      <c r="G302" s="7">
        <v>1547.7</v>
      </c>
    </row>
    <row r="303" spans="1:7" ht="15" hidden="1">
      <c r="A303" s="92" t="s">
        <v>417</v>
      </c>
      <c r="B303" s="130">
        <v>737</v>
      </c>
      <c r="C303" s="14" t="s">
        <v>186</v>
      </c>
      <c r="D303" s="14" t="s">
        <v>373</v>
      </c>
      <c r="E303" s="80" t="s">
        <v>413</v>
      </c>
      <c r="F303" s="80" t="s">
        <v>261</v>
      </c>
      <c r="G303" s="7">
        <f>G304</f>
        <v>2285.3</v>
      </c>
    </row>
    <row r="304" spans="1:7" ht="60" hidden="1">
      <c r="A304" s="92" t="s">
        <v>418</v>
      </c>
      <c r="B304" s="130">
        <v>737</v>
      </c>
      <c r="C304" s="14" t="s">
        <v>186</v>
      </c>
      <c r="D304" s="14" t="s">
        <v>373</v>
      </c>
      <c r="E304" s="80" t="s">
        <v>414</v>
      </c>
      <c r="F304" s="94" t="s">
        <v>1</v>
      </c>
      <c r="G304" s="7">
        <f>1588.4+696.9</f>
        <v>2285.3</v>
      </c>
    </row>
    <row r="305" spans="1:7" ht="15.75" customHeight="1" hidden="1">
      <c r="A305" s="92" t="s">
        <v>278</v>
      </c>
      <c r="B305" s="8">
        <v>737</v>
      </c>
      <c r="C305" s="14" t="s">
        <v>186</v>
      </c>
      <c r="D305" s="14" t="s">
        <v>373</v>
      </c>
      <c r="E305" s="80" t="s">
        <v>279</v>
      </c>
      <c r="F305" s="94" t="s">
        <v>1</v>
      </c>
      <c r="G305" s="7">
        <f>G306</f>
        <v>0</v>
      </c>
    </row>
    <row r="306" spans="1:7" ht="15" customHeight="1" hidden="1">
      <c r="A306" s="92" t="s">
        <v>411</v>
      </c>
      <c r="B306" s="8"/>
      <c r="C306" s="14" t="s">
        <v>186</v>
      </c>
      <c r="D306" s="14" t="s">
        <v>373</v>
      </c>
      <c r="E306" s="80" t="s">
        <v>283</v>
      </c>
      <c r="F306" s="14"/>
      <c r="G306" s="7">
        <f>G307</f>
        <v>0</v>
      </c>
    </row>
    <row r="307" spans="1:7" ht="15" customHeight="1" hidden="1">
      <c r="A307" s="92" t="s">
        <v>264</v>
      </c>
      <c r="B307" s="8"/>
      <c r="C307" s="14" t="s">
        <v>186</v>
      </c>
      <c r="D307" s="14" t="s">
        <v>373</v>
      </c>
      <c r="E307" s="80" t="s">
        <v>283</v>
      </c>
      <c r="F307" s="14" t="s">
        <v>1</v>
      </c>
      <c r="G307" s="7"/>
    </row>
    <row r="308" spans="1:7" ht="27" customHeight="1">
      <c r="A308" s="92" t="s">
        <v>318</v>
      </c>
      <c r="B308" s="8">
        <v>737</v>
      </c>
      <c r="C308" s="14" t="s">
        <v>186</v>
      </c>
      <c r="D308" s="14" t="s">
        <v>338</v>
      </c>
      <c r="E308" s="80"/>
      <c r="F308" s="14" t="s">
        <v>1</v>
      </c>
      <c r="G308" s="7">
        <f>G309+G311</f>
        <v>4877.8</v>
      </c>
    </row>
    <row r="309" spans="1:7" ht="27" customHeight="1">
      <c r="A309" s="92" t="s">
        <v>339</v>
      </c>
      <c r="B309" s="8">
        <v>737</v>
      </c>
      <c r="C309" s="14" t="s">
        <v>186</v>
      </c>
      <c r="D309" s="14" t="s">
        <v>340</v>
      </c>
      <c r="E309" s="80"/>
      <c r="F309" s="14" t="s">
        <v>1</v>
      </c>
      <c r="G309" s="7">
        <f>G310</f>
        <v>4877.8</v>
      </c>
    </row>
    <row r="310" spans="1:7" ht="27" customHeight="1">
      <c r="A310" s="11" t="s">
        <v>248</v>
      </c>
      <c r="B310" s="8">
        <v>737</v>
      </c>
      <c r="C310" s="14" t="s">
        <v>186</v>
      </c>
      <c r="D310" s="14" t="s">
        <v>340</v>
      </c>
      <c r="E310" s="80" t="s">
        <v>240</v>
      </c>
      <c r="F310" s="14" t="s">
        <v>1</v>
      </c>
      <c r="G310" s="7">
        <v>4877.8</v>
      </c>
    </row>
    <row r="311" spans="1:7" ht="30" hidden="1">
      <c r="A311" s="92" t="s">
        <v>500</v>
      </c>
      <c r="B311" s="8">
        <v>737</v>
      </c>
      <c r="C311" s="14" t="s">
        <v>186</v>
      </c>
      <c r="D311" s="14" t="s">
        <v>499</v>
      </c>
      <c r="E311" s="80"/>
      <c r="F311" s="14" t="s">
        <v>1</v>
      </c>
      <c r="G311" s="7">
        <f>G312</f>
        <v>0</v>
      </c>
    </row>
    <row r="312" spans="1:7" ht="30" hidden="1">
      <c r="A312" s="11" t="s">
        <v>248</v>
      </c>
      <c r="B312" s="8">
        <v>737</v>
      </c>
      <c r="C312" s="14" t="s">
        <v>186</v>
      </c>
      <c r="D312" s="14" t="s">
        <v>499</v>
      </c>
      <c r="E312" s="80" t="s">
        <v>240</v>
      </c>
      <c r="F312" s="14"/>
      <c r="G312" s="7"/>
    </row>
    <row r="313" spans="1:7" ht="20.25" customHeight="1">
      <c r="A313" s="93" t="s">
        <v>191</v>
      </c>
      <c r="B313" s="1">
        <v>737</v>
      </c>
      <c r="C313" s="94" t="s">
        <v>192</v>
      </c>
      <c r="D313" s="94" t="s">
        <v>225</v>
      </c>
      <c r="E313" s="94"/>
      <c r="F313" s="94" t="s">
        <v>1</v>
      </c>
      <c r="G313" s="9">
        <f>G314</f>
        <v>117.4</v>
      </c>
    </row>
    <row r="314" spans="1:7" ht="32.25" customHeight="1">
      <c r="A314" s="93" t="s">
        <v>193</v>
      </c>
      <c r="B314" s="1">
        <v>737</v>
      </c>
      <c r="C314" s="94" t="s">
        <v>194</v>
      </c>
      <c r="D314" s="94" t="s">
        <v>225</v>
      </c>
      <c r="E314" s="94"/>
      <c r="F314" s="94" t="s">
        <v>1</v>
      </c>
      <c r="G314" s="9">
        <f>G315</f>
        <v>117.4</v>
      </c>
    </row>
    <row r="315" spans="1:7" ht="21" customHeight="1">
      <c r="A315" s="92" t="s">
        <v>226</v>
      </c>
      <c r="B315" s="8">
        <v>737</v>
      </c>
      <c r="C315" s="14" t="s">
        <v>194</v>
      </c>
      <c r="D315" s="14" t="s">
        <v>227</v>
      </c>
      <c r="E315" s="14"/>
      <c r="F315" s="14"/>
      <c r="G315" s="7">
        <f>G316</f>
        <v>117.4</v>
      </c>
    </row>
    <row r="316" spans="1:7" ht="34.5" customHeight="1">
      <c r="A316" s="92" t="s">
        <v>228</v>
      </c>
      <c r="B316" s="8">
        <v>737</v>
      </c>
      <c r="C316" s="14" t="s">
        <v>194</v>
      </c>
      <c r="D316" s="14" t="s">
        <v>229</v>
      </c>
      <c r="E316" s="14"/>
      <c r="F316" s="14" t="s">
        <v>1</v>
      </c>
      <c r="G316" s="7">
        <f>G317</f>
        <v>117.4</v>
      </c>
    </row>
    <row r="317" spans="1:7" ht="30.75" customHeight="1">
      <c r="A317" s="92" t="s">
        <v>230</v>
      </c>
      <c r="B317" s="8">
        <v>737</v>
      </c>
      <c r="C317" s="14" t="s">
        <v>194</v>
      </c>
      <c r="D317" s="14" t="s">
        <v>231</v>
      </c>
      <c r="E317" s="14"/>
      <c r="F317" s="14" t="s">
        <v>1</v>
      </c>
      <c r="G317" s="7">
        <f>G318+G320</f>
        <v>117.4</v>
      </c>
    </row>
    <row r="318" spans="1:7" ht="21.75" customHeight="1">
      <c r="A318" s="92" t="s">
        <v>232</v>
      </c>
      <c r="B318" s="8">
        <v>737</v>
      </c>
      <c r="C318" s="14" t="s">
        <v>194</v>
      </c>
      <c r="D318" s="14" t="s">
        <v>233</v>
      </c>
      <c r="E318" s="14"/>
      <c r="F318" s="14" t="s">
        <v>1</v>
      </c>
      <c r="G318" s="7">
        <f>G319</f>
        <v>87.4</v>
      </c>
    </row>
    <row r="319" spans="1:7" ht="28.5" customHeight="1">
      <c r="A319" s="92" t="s">
        <v>248</v>
      </c>
      <c r="B319" s="8">
        <v>737</v>
      </c>
      <c r="C319" s="14" t="s">
        <v>194</v>
      </c>
      <c r="D319" s="14" t="s">
        <v>233</v>
      </c>
      <c r="E319" s="14" t="s">
        <v>240</v>
      </c>
      <c r="F319" s="14" t="s">
        <v>1</v>
      </c>
      <c r="G319" s="7">
        <v>87.4</v>
      </c>
    </row>
    <row r="320" spans="1:7" ht="30">
      <c r="A320" s="92" t="s">
        <v>376</v>
      </c>
      <c r="B320" s="6">
        <v>737</v>
      </c>
      <c r="C320" s="14" t="s">
        <v>194</v>
      </c>
      <c r="D320" s="14" t="s">
        <v>377</v>
      </c>
      <c r="E320" s="14"/>
      <c r="F320" s="14" t="s">
        <v>240</v>
      </c>
      <c r="G320" s="7">
        <f>G321</f>
        <v>30</v>
      </c>
    </row>
    <row r="321" spans="1:7" ht="30">
      <c r="A321" s="92" t="s">
        <v>248</v>
      </c>
      <c r="B321" s="8">
        <v>737</v>
      </c>
      <c r="C321" s="14" t="s">
        <v>194</v>
      </c>
      <c r="D321" s="14" t="s">
        <v>377</v>
      </c>
      <c r="E321" s="14" t="s">
        <v>240</v>
      </c>
      <c r="F321" s="6">
        <v>210</v>
      </c>
      <c r="G321" s="7">
        <v>30</v>
      </c>
    </row>
    <row r="322" spans="1:7" ht="20.25" customHeight="1">
      <c r="A322" s="93" t="s">
        <v>195</v>
      </c>
      <c r="B322" s="1">
        <v>737</v>
      </c>
      <c r="C322" s="94" t="s">
        <v>196</v>
      </c>
      <c r="D322" s="94" t="s">
        <v>225</v>
      </c>
      <c r="E322" s="94"/>
      <c r="F322" s="6">
        <v>211</v>
      </c>
      <c r="G322" s="9">
        <f>G323</f>
        <v>12070</v>
      </c>
    </row>
    <row r="323" spans="1:7" ht="18.75" customHeight="1">
      <c r="A323" s="93" t="s">
        <v>197</v>
      </c>
      <c r="B323" s="1">
        <v>737</v>
      </c>
      <c r="C323" s="94" t="s">
        <v>198</v>
      </c>
      <c r="D323" s="94" t="s">
        <v>225</v>
      </c>
      <c r="E323" s="94"/>
      <c r="F323" s="6">
        <v>213</v>
      </c>
      <c r="G323" s="9">
        <f>G328+G349+G324</f>
        <v>12070</v>
      </c>
    </row>
    <row r="324" spans="1:7" ht="15" hidden="1">
      <c r="A324" s="92" t="s">
        <v>351</v>
      </c>
      <c r="B324" s="8">
        <v>737</v>
      </c>
      <c r="C324" s="14" t="s">
        <v>198</v>
      </c>
      <c r="D324" s="14" t="s">
        <v>305</v>
      </c>
      <c r="E324" s="14"/>
      <c r="F324" s="14"/>
      <c r="G324" s="7">
        <f>G325</f>
        <v>0</v>
      </c>
    </row>
    <row r="325" spans="1:7" ht="15" hidden="1">
      <c r="A325" s="92" t="s">
        <v>523</v>
      </c>
      <c r="B325" s="8">
        <v>737</v>
      </c>
      <c r="C325" s="14" t="s">
        <v>198</v>
      </c>
      <c r="D325" s="14" t="s">
        <v>522</v>
      </c>
      <c r="E325" s="14"/>
      <c r="F325" s="14"/>
      <c r="G325" s="7">
        <f>G326</f>
        <v>0</v>
      </c>
    </row>
    <row r="326" spans="1:7" ht="15" hidden="1">
      <c r="A326" s="92" t="s">
        <v>524</v>
      </c>
      <c r="B326" s="8">
        <v>737</v>
      </c>
      <c r="C326" s="14" t="s">
        <v>198</v>
      </c>
      <c r="D326" s="14" t="s">
        <v>525</v>
      </c>
      <c r="E326" s="14"/>
      <c r="F326" s="14"/>
      <c r="G326" s="7">
        <f>G327</f>
        <v>0</v>
      </c>
    </row>
    <row r="327" spans="1:7" ht="30" hidden="1">
      <c r="A327" s="92" t="s">
        <v>248</v>
      </c>
      <c r="B327" s="8">
        <v>737</v>
      </c>
      <c r="C327" s="14" t="s">
        <v>198</v>
      </c>
      <c r="D327" s="14" t="s">
        <v>525</v>
      </c>
      <c r="E327" s="14" t="s">
        <v>240</v>
      </c>
      <c r="F327" s="14"/>
      <c r="G327" s="7"/>
    </row>
    <row r="328" spans="1:7" ht="29.25" customHeight="1">
      <c r="A328" s="92" t="s">
        <v>226</v>
      </c>
      <c r="B328" s="8">
        <v>737</v>
      </c>
      <c r="C328" s="14" t="s">
        <v>198</v>
      </c>
      <c r="D328" s="14" t="s">
        <v>227</v>
      </c>
      <c r="E328" s="14"/>
      <c r="F328" s="14" t="s">
        <v>1</v>
      </c>
      <c r="G328" s="7">
        <f>G329</f>
        <v>12070</v>
      </c>
    </row>
    <row r="329" spans="1:7" ht="34.5" customHeight="1">
      <c r="A329" s="92" t="s">
        <v>228</v>
      </c>
      <c r="B329" s="8">
        <v>737</v>
      </c>
      <c r="C329" s="14" t="s">
        <v>198</v>
      </c>
      <c r="D329" s="14" t="s">
        <v>229</v>
      </c>
      <c r="E329" s="14"/>
      <c r="F329" s="6">
        <v>200</v>
      </c>
      <c r="G329" s="7">
        <f>G330</f>
        <v>12070</v>
      </c>
    </row>
    <row r="330" spans="1:7" ht="30.75" customHeight="1">
      <c r="A330" s="92" t="s">
        <v>230</v>
      </c>
      <c r="B330" s="8">
        <v>737</v>
      </c>
      <c r="C330" s="14" t="s">
        <v>198</v>
      </c>
      <c r="D330" s="14" t="s">
        <v>231</v>
      </c>
      <c r="E330" s="14"/>
      <c r="F330" s="6">
        <v>220</v>
      </c>
      <c r="G330" s="7">
        <f>G331</f>
        <v>12070</v>
      </c>
    </row>
    <row r="331" spans="1:7" ht="32.25" customHeight="1">
      <c r="A331" s="92" t="s">
        <v>376</v>
      </c>
      <c r="B331" s="8">
        <v>737</v>
      </c>
      <c r="C331" s="14" t="s">
        <v>198</v>
      </c>
      <c r="D331" s="14" t="s">
        <v>377</v>
      </c>
      <c r="E331" s="14"/>
      <c r="F331" s="6">
        <v>222</v>
      </c>
      <c r="G331" s="7">
        <f>G332+G337+G347</f>
        <v>12070</v>
      </c>
    </row>
    <row r="332" spans="1:7" ht="58.5" customHeight="1">
      <c r="A332" s="92" t="s">
        <v>234</v>
      </c>
      <c r="B332" s="8">
        <v>737</v>
      </c>
      <c r="C332" s="14" t="s">
        <v>198</v>
      </c>
      <c r="D332" s="14" t="s">
        <v>377</v>
      </c>
      <c r="E332" s="14" t="s">
        <v>235</v>
      </c>
      <c r="F332" s="6">
        <v>225</v>
      </c>
      <c r="G332" s="7">
        <f>8288.2+2503</f>
        <v>10791.2</v>
      </c>
    </row>
    <row r="333" spans="1:7" ht="15.75" customHeight="1" hidden="1">
      <c r="A333" s="96" t="s">
        <v>238</v>
      </c>
      <c r="B333" s="6"/>
      <c r="C333" s="14" t="s">
        <v>198</v>
      </c>
      <c r="D333" s="14" t="s">
        <v>377</v>
      </c>
      <c r="E333" s="14" t="s">
        <v>378</v>
      </c>
      <c r="F333" s="6">
        <v>226</v>
      </c>
      <c r="G333" s="7">
        <f>G334</f>
        <v>10791.199999999999</v>
      </c>
    </row>
    <row r="334" spans="1:7" ht="15" customHeight="1" hidden="1">
      <c r="A334" s="92" t="s">
        <v>241</v>
      </c>
      <c r="B334" s="8"/>
      <c r="C334" s="14" t="s">
        <v>198</v>
      </c>
      <c r="D334" s="14" t="s">
        <v>377</v>
      </c>
      <c r="E334" s="14" t="s">
        <v>378</v>
      </c>
      <c r="F334" s="6">
        <v>290</v>
      </c>
      <c r="G334" s="7">
        <f>G335+G336</f>
        <v>10791.199999999999</v>
      </c>
    </row>
    <row r="335" spans="1:7" ht="15" customHeight="1" hidden="1">
      <c r="A335" s="92" t="s">
        <v>243</v>
      </c>
      <c r="B335" s="8"/>
      <c r="C335" s="14" t="s">
        <v>198</v>
      </c>
      <c r="D335" s="14" t="s">
        <v>377</v>
      </c>
      <c r="E335" s="14" t="s">
        <v>378</v>
      </c>
      <c r="F335" s="14"/>
      <c r="G335" s="7">
        <f>4471.2+745.2+826.7+1102.5+1142.6</f>
        <v>8288.199999999999</v>
      </c>
    </row>
    <row r="336" spans="1:7" ht="14.25" customHeight="1" hidden="1">
      <c r="A336" s="92" t="s">
        <v>379</v>
      </c>
      <c r="B336" s="8"/>
      <c r="C336" s="14" t="s">
        <v>198</v>
      </c>
      <c r="D336" s="14" t="s">
        <v>377</v>
      </c>
      <c r="E336" s="14" t="s">
        <v>380</v>
      </c>
      <c r="F336" s="14"/>
      <c r="G336" s="7">
        <f>1350.3+225+249.6+333+345.1</f>
        <v>2502.9999999999995</v>
      </c>
    </row>
    <row r="337" spans="1:7" ht="30" customHeight="1">
      <c r="A337" s="92" t="s">
        <v>248</v>
      </c>
      <c r="B337" s="8">
        <v>737</v>
      </c>
      <c r="C337" s="14" t="s">
        <v>198</v>
      </c>
      <c r="D337" s="14" t="s">
        <v>377</v>
      </c>
      <c r="E337" s="14" t="s">
        <v>240</v>
      </c>
      <c r="F337" s="14" t="s">
        <v>272</v>
      </c>
      <c r="G337" s="7">
        <v>1278.8</v>
      </c>
    </row>
    <row r="338" spans="1:7" ht="14.25" customHeight="1" hidden="1">
      <c r="A338" s="92" t="s">
        <v>238</v>
      </c>
      <c r="B338" s="92"/>
      <c r="C338" s="14" t="s">
        <v>198</v>
      </c>
      <c r="D338" s="14" t="s">
        <v>377</v>
      </c>
      <c r="E338" s="14" t="s">
        <v>249</v>
      </c>
      <c r="F338" s="14"/>
      <c r="G338" s="7">
        <f>G339+G343</f>
        <v>901</v>
      </c>
    </row>
    <row r="339" spans="1:7" ht="14.25" customHeight="1" hidden="1">
      <c r="A339" s="92" t="s">
        <v>254</v>
      </c>
      <c r="B339" s="92"/>
      <c r="C339" s="14" t="s">
        <v>198</v>
      </c>
      <c r="D339" s="14" t="s">
        <v>377</v>
      </c>
      <c r="E339" s="14" t="s">
        <v>249</v>
      </c>
      <c r="F339" s="14" t="s">
        <v>250</v>
      </c>
      <c r="G339" s="7">
        <f>G340+G341+G342</f>
        <v>901</v>
      </c>
    </row>
    <row r="340" spans="1:7" ht="13.5" customHeight="1" hidden="1">
      <c r="A340" s="92" t="s">
        <v>269</v>
      </c>
      <c r="B340" s="92"/>
      <c r="C340" s="14" t="s">
        <v>198</v>
      </c>
      <c r="D340" s="14" t="s">
        <v>377</v>
      </c>
      <c r="E340" s="14" t="s">
        <v>249</v>
      </c>
      <c r="F340" s="14"/>
      <c r="G340" s="7"/>
    </row>
    <row r="341" spans="1:7" ht="13.5" customHeight="1" hidden="1">
      <c r="A341" s="92" t="s">
        <v>258</v>
      </c>
      <c r="B341" s="92"/>
      <c r="C341" s="14" t="s">
        <v>198</v>
      </c>
      <c r="D341" s="14" t="s">
        <v>377</v>
      </c>
      <c r="E341" s="14" t="s">
        <v>249</v>
      </c>
      <c r="F341" s="14"/>
      <c r="G341" s="7"/>
    </row>
    <row r="342" spans="1:7" ht="13.5" customHeight="1" hidden="1">
      <c r="A342" s="92" t="s">
        <v>260</v>
      </c>
      <c r="B342" s="92"/>
      <c r="C342" s="14" t="s">
        <v>198</v>
      </c>
      <c r="D342" s="14" t="s">
        <v>377</v>
      </c>
      <c r="E342" s="14" t="s">
        <v>249</v>
      </c>
      <c r="F342" s="14" t="s">
        <v>1</v>
      </c>
      <c r="G342" s="7">
        <f>903.2-2.2</f>
        <v>901</v>
      </c>
    </row>
    <row r="343" spans="1:7" ht="13.5" customHeight="1" hidden="1">
      <c r="A343" s="92" t="s">
        <v>284</v>
      </c>
      <c r="B343" s="92"/>
      <c r="C343" s="14" t="s">
        <v>198</v>
      </c>
      <c r="D343" s="14" t="s">
        <v>377</v>
      </c>
      <c r="E343" s="14" t="s">
        <v>249</v>
      </c>
      <c r="F343" s="6">
        <v>200</v>
      </c>
      <c r="G343" s="7"/>
    </row>
    <row r="344" spans="1:7" ht="14.25" customHeight="1" hidden="1">
      <c r="A344" s="92" t="s">
        <v>262</v>
      </c>
      <c r="B344" s="92"/>
      <c r="C344" s="14" t="s">
        <v>198</v>
      </c>
      <c r="D344" s="14" t="s">
        <v>377</v>
      </c>
      <c r="E344" s="14" t="s">
        <v>381</v>
      </c>
      <c r="F344" s="6">
        <v>220</v>
      </c>
      <c r="G344" s="7">
        <f>G345+G346</f>
        <v>807.1</v>
      </c>
    </row>
    <row r="345" spans="1:7" ht="13.5" customHeight="1" hidden="1">
      <c r="A345" s="92" t="s">
        <v>264</v>
      </c>
      <c r="B345" s="92"/>
      <c r="C345" s="14" t="s">
        <v>198</v>
      </c>
      <c r="D345" s="14" t="s">
        <v>377</v>
      </c>
      <c r="E345" s="14" t="s">
        <v>249</v>
      </c>
      <c r="F345" s="6">
        <v>310</v>
      </c>
      <c r="G345" s="7">
        <v>500</v>
      </c>
    </row>
    <row r="346" spans="1:7" ht="13.5" customHeight="1" hidden="1">
      <c r="A346" s="103" t="s">
        <v>266</v>
      </c>
      <c r="B346" s="103"/>
      <c r="C346" s="14" t="s">
        <v>198</v>
      </c>
      <c r="D346" s="14" t="s">
        <v>377</v>
      </c>
      <c r="E346" s="14" t="s">
        <v>381</v>
      </c>
      <c r="F346" s="94"/>
      <c r="G346" s="7">
        <v>307.1</v>
      </c>
    </row>
    <row r="347" spans="1:7" ht="13.5" customHeight="1" hidden="1">
      <c r="A347" s="92" t="s">
        <v>278</v>
      </c>
      <c r="B347" s="103">
        <v>737</v>
      </c>
      <c r="C347" s="14" t="s">
        <v>198</v>
      </c>
      <c r="D347" s="14" t="s">
        <v>377</v>
      </c>
      <c r="E347" s="14" t="s">
        <v>279</v>
      </c>
      <c r="F347" s="94"/>
      <c r="G347" s="7"/>
    </row>
    <row r="348" spans="1:7" ht="13.5" customHeight="1" hidden="1">
      <c r="A348" s="92" t="s">
        <v>375</v>
      </c>
      <c r="B348" s="103">
        <v>737</v>
      </c>
      <c r="C348" s="14" t="s">
        <v>198</v>
      </c>
      <c r="D348" s="14" t="s">
        <v>377</v>
      </c>
      <c r="E348" s="14" t="s">
        <v>285</v>
      </c>
      <c r="F348" s="14" t="s">
        <v>1</v>
      </c>
      <c r="G348" s="7">
        <v>2.2</v>
      </c>
    </row>
    <row r="349" spans="1:7" ht="30.75" customHeight="1" hidden="1">
      <c r="A349" s="92" t="s">
        <v>318</v>
      </c>
      <c r="B349" s="130">
        <v>737</v>
      </c>
      <c r="C349" s="14" t="s">
        <v>198</v>
      </c>
      <c r="D349" s="14" t="s">
        <v>338</v>
      </c>
      <c r="E349" s="14"/>
      <c r="F349" s="14" t="s">
        <v>1</v>
      </c>
      <c r="G349" s="7">
        <f>G350</f>
        <v>0</v>
      </c>
    </row>
    <row r="350" spans="1:7" ht="33.75" customHeight="1" hidden="1">
      <c r="A350" s="92" t="s">
        <v>339</v>
      </c>
      <c r="B350" s="130">
        <v>737</v>
      </c>
      <c r="C350" s="14" t="s">
        <v>198</v>
      </c>
      <c r="D350" s="14" t="s">
        <v>340</v>
      </c>
      <c r="E350" s="14"/>
      <c r="F350" s="14"/>
      <c r="G350" s="7">
        <f>G351</f>
        <v>0</v>
      </c>
    </row>
    <row r="351" spans="1:7" ht="35.25" customHeight="1" hidden="1">
      <c r="A351" s="11" t="s">
        <v>248</v>
      </c>
      <c r="B351" s="8">
        <v>737</v>
      </c>
      <c r="C351" s="14" t="s">
        <v>198</v>
      </c>
      <c r="D351" s="14" t="s">
        <v>340</v>
      </c>
      <c r="E351" s="14" t="s">
        <v>240</v>
      </c>
      <c r="F351" s="14" t="s">
        <v>1</v>
      </c>
      <c r="G351" s="7">
        <f>G352</f>
        <v>0</v>
      </c>
    </row>
    <row r="352" spans="1:7" ht="42.75" customHeight="1" hidden="1">
      <c r="A352" s="92" t="s">
        <v>276</v>
      </c>
      <c r="B352" s="8">
        <v>737</v>
      </c>
      <c r="C352" s="14" t="s">
        <v>198</v>
      </c>
      <c r="D352" s="14" t="s">
        <v>403</v>
      </c>
      <c r="E352" s="14" t="s">
        <v>249</v>
      </c>
      <c r="F352" s="14" t="s">
        <v>1</v>
      </c>
      <c r="G352" s="7">
        <f>G354</f>
        <v>0</v>
      </c>
    </row>
    <row r="353" spans="1:7" ht="13.5" customHeight="1" hidden="1">
      <c r="A353" s="92" t="s">
        <v>254</v>
      </c>
      <c r="B353" s="8">
        <v>737</v>
      </c>
      <c r="C353" s="14" t="s">
        <v>198</v>
      </c>
      <c r="D353" s="14" t="s">
        <v>403</v>
      </c>
      <c r="E353" s="14" t="s">
        <v>249</v>
      </c>
      <c r="F353" s="6"/>
      <c r="G353" s="7">
        <f>G354</f>
        <v>0</v>
      </c>
    </row>
    <row r="354" spans="1:7" ht="13.5" customHeight="1" hidden="1">
      <c r="A354" s="92" t="s">
        <v>260</v>
      </c>
      <c r="B354" s="8">
        <v>737</v>
      </c>
      <c r="C354" s="14" t="s">
        <v>198</v>
      </c>
      <c r="D354" s="14" t="s">
        <v>403</v>
      </c>
      <c r="E354" s="14" t="s">
        <v>249</v>
      </c>
      <c r="F354" s="94"/>
      <c r="G354" s="7"/>
    </row>
    <row r="355" spans="1:7" ht="13.5" customHeight="1" hidden="1">
      <c r="A355" s="5" t="s">
        <v>199</v>
      </c>
      <c r="B355" s="10">
        <v>737</v>
      </c>
      <c r="C355" s="94" t="s">
        <v>200</v>
      </c>
      <c r="D355" s="94" t="s">
        <v>225</v>
      </c>
      <c r="E355" s="94"/>
      <c r="F355" s="94"/>
      <c r="G355" s="9">
        <f>G356</f>
        <v>0</v>
      </c>
    </row>
    <row r="356" spans="1:7" ht="13.5" customHeight="1" hidden="1">
      <c r="A356" s="5" t="s">
        <v>201</v>
      </c>
      <c r="B356" s="10">
        <v>737</v>
      </c>
      <c r="C356" s="94" t="s">
        <v>202</v>
      </c>
      <c r="D356" s="94" t="s">
        <v>225</v>
      </c>
      <c r="E356" s="94"/>
      <c r="F356" s="14"/>
      <c r="G356" s="9">
        <f>G357</f>
        <v>0</v>
      </c>
    </row>
    <row r="357" spans="1:7" ht="27.75" customHeight="1" hidden="1">
      <c r="A357" s="11" t="s">
        <v>318</v>
      </c>
      <c r="B357" s="14" t="s">
        <v>7</v>
      </c>
      <c r="C357" s="14" t="s">
        <v>202</v>
      </c>
      <c r="D357" s="14" t="s">
        <v>227</v>
      </c>
      <c r="E357" s="94"/>
      <c r="F357" s="14"/>
      <c r="G357" s="7">
        <f>G358</f>
        <v>0</v>
      </c>
    </row>
    <row r="358" spans="1:7" ht="32.25" customHeight="1" hidden="1">
      <c r="A358" s="11" t="s">
        <v>228</v>
      </c>
      <c r="B358" s="14" t="s">
        <v>7</v>
      </c>
      <c r="C358" s="14" t="s">
        <v>202</v>
      </c>
      <c r="D358" s="14" t="s">
        <v>229</v>
      </c>
      <c r="E358" s="98"/>
      <c r="F358" s="14"/>
      <c r="G358" s="7">
        <f>G359</f>
        <v>0</v>
      </c>
    </row>
    <row r="359" spans="1:7" ht="30" customHeight="1" hidden="1">
      <c r="A359" s="11" t="s">
        <v>230</v>
      </c>
      <c r="B359" s="14" t="s">
        <v>7</v>
      </c>
      <c r="C359" s="14" t="s">
        <v>202</v>
      </c>
      <c r="D359" s="14" t="s">
        <v>231</v>
      </c>
      <c r="E359" s="98"/>
      <c r="F359" s="14" t="s">
        <v>261</v>
      </c>
      <c r="G359" s="7">
        <f>G360</f>
        <v>0</v>
      </c>
    </row>
    <row r="360" spans="1:7" ht="18.75" customHeight="1" hidden="1">
      <c r="A360" s="11" t="s">
        <v>382</v>
      </c>
      <c r="B360" s="6">
        <v>737</v>
      </c>
      <c r="C360" s="14" t="s">
        <v>202</v>
      </c>
      <c r="D360" s="14" t="s">
        <v>383</v>
      </c>
      <c r="E360" s="14"/>
      <c r="F360" s="94"/>
      <c r="G360" s="7"/>
    </row>
    <row r="361" spans="1:7" ht="18" customHeight="1" hidden="1">
      <c r="A361" s="92" t="s">
        <v>278</v>
      </c>
      <c r="B361" s="6">
        <v>737</v>
      </c>
      <c r="C361" s="14" t="s">
        <v>202</v>
      </c>
      <c r="D361" s="14" t="s">
        <v>383</v>
      </c>
      <c r="E361" s="14" t="s">
        <v>279</v>
      </c>
      <c r="F361" s="94"/>
      <c r="G361" s="7"/>
    </row>
    <row r="362" spans="1:7" ht="13.5" customHeight="1" hidden="1">
      <c r="A362" s="92"/>
      <c r="B362" s="8"/>
      <c r="C362" s="14"/>
      <c r="D362" s="14"/>
      <c r="E362" s="14" t="s">
        <v>281</v>
      </c>
      <c r="F362" s="14"/>
      <c r="G362" s="7"/>
    </row>
    <row r="363" spans="1:7" ht="13.5" customHeight="1">
      <c r="A363" s="5" t="s">
        <v>203</v>
      </c>
      <c r="B363" s="1">
        <v>737</v>
      </c>
      <c r="C363" s="94" t="s">
        <v>204</v>
      </c>
      <c r="D363" s="94" t="s">
        <v>225</v>
      </c>
      <c r="E363" s="94"/>
      <c r="F363" s="14"/>
      <c r="G363" s="9">
        <f>G364</f>
        <v>125.2</v>
      </c>
    </row>
    <row r="364" spans="1:7" ht="13.5" customHeight="1">
      <c r="A364" s="164" t="s">
        <v>205</v>
      </c>
      <c r="B364" s="1">
        <v>737</v>
      </c>
      <c r="C364" s="94" t="s">
        <v>206</v>
      </c>
      <c r="D364" s="94" t="s">
        <v>225</v>
      </c>
      <c r="E364" s="94"/>
      <c r="F364" s="14"/>
      <c r="G364" s="9">
        <f>G365</f>
        <v>125.2</v>
      </c>
    </row>
    <row r="365" spans="1:7" ht="30.75" customHeight="1">
      <c r="A365" s="11" t="s">
        <v>384</v>
      </c>
      <c r="B365" s="8">
        <v>737</v>
      </c>
      <c r="C365" s="14" t="s">
        <v>206</v>
      </c>
      <c r="D365" s="14" t="s">
        <v>385</v>
      </c>
      <c r="E365" s="14"/>
      <c r="F365" s="14" t="s">
        <v>265</v>
      </c>
      <c r="G365" s="7">
        <f>G366</f>
        <v>125.2</v>
      </c>
    </row>
    <row r="366" spans="1:7" ht="29.25" customHeight="1">
      <c r="A366" s="11" t="s">
        <v>308</v>
      </c>
      <c r="B366" s="8">
        <v>737</v>
      </c>
      <c r="C366" s="14" t="s">
        <v>206</v>
      </c>
      <c r="D366" s="14" t="s">
        <v>386</v>
      </c>
      <c r="E366" s="14"/>
      <c r="F366" s="14" t="s">
        <v>1</v>
      </c>
      <c r="G366" s="7">
        <f>G367</f>
        <v>125.2</v>
      </c>
    </row>
    <row r="367" spans="1:7" ht="13.5" customHeight="1">
      <c r="A367" s="11" t="s">
        <v>387</v>
      </c>
      <c r="B367" s="8">
        <v>737</v>
      </c>
      <c r="C367" s="14" t="s">
        <v>206</v>
      </c>
      <c r="D367" s="14" t="s">
        <v>388</v>
      </c>
      <c r="E367" s="14"/>
      <c r="F367" s="14" t="s">
        <v>1</v>
      </c>
      <c r="G367" s="7">
        <f>G368</f>
        <v>125.2</v>
      </c>
    </row>
    <row r="368" spans="1:7" ht="27" customHeight="1">
      <c r="A368" s="92" t="s">
        <v>248</v>
      </c>
      <c r="B368" s="8">
        <v>737</v>
      </c>
      <c r="C368" s="14" t="s">
        <v>206</v>
      </c>
      <c r="D368" s="14" t="s">
        <v>388</v>
      </c>
      <c r="E368" s="14" t="s">
        <v>240</v>
      </c>
      <c r="F368" s="14"/>
      <c r="G368" s="7">
        <v>125.2</v>
      </c>
    </row>
    <row r="369" spans="1:7" ht="13.5" customHeight="1">
      <c r="A369" s="5" t="s">
        <v>207</v>
      </c>
      <c r="B369" s="1">
        <v>737</v>
      </c>
      <c r="C369" s="94" t="s">
        <v>208</v>
      </c>
      <c r="D369" s="94" t="s">
        <v>225</v>
      </c>
      <c r="E369" s="94"/>
      <c r="F369" s="14" t="s">
        <v>1</v>
      </c>
      <c r="G369" s="9">
        <f>G379+G370</f>
        <v>479.7</v>
      </c>
    </row>
    <row r="370" spans="1:7" ht="15.75" hidden="1">
      <c r="A370" s="5" t="s">
        <v>527</v>
      </c>
      <c r="B370" s="1">
        <v>737</v>
      </c>
      <c r="C370" s="94" t="s">
        <v>526</v>
      </c>
      <c r="D370" s="94" t="s">
        <v>225</v>
      </c>
      <c r="E370" s="94"/>
      <c r="F370" s="94"/>
      <c r="G370" s="9">
        <f>G371+G375</f>
        <v>0</v>
      </c>
    </row>
    <row r="371" spans="1:7" ht="15.75" hidden="1">
      <c r="A371" s="92" t="s">
        <v>351</v>
      </c>
      <c r="B371" s="8">
        <v>737</v>
      </c>
      <c r="C371" s="14" t="s">
        <v>526</v>
      </c>
      <c r="D371" s="14" t="s">
        <v>305</v>
      </c>
      <c r="E371" s="94"/>
      <c r="F371" s="94"/>
      <c r="G371" s="7">
        <f>G372</f>
        <v>0</v>
      </c>
    </row>
    <row r="372" spans="1:7" ht="30" hidden="1">
      <c r="A372" s="11" t="s">
        <v>528</v>
      </c>
      <c r="B372" s="8">
        <v>737</v>
      </c>
      <c r="C372" s="14" t="s">
        <v>526</v>
      </c>
      <c r="D372" s="14" t="s">
        <v>529</v>
      </c>
      <c r="E372" s="14"/>
      <c r="F372" s="14"/>
      <c r="G372" s="7">
        <f>G373</f>
        <v>0</v>
      </c>
    </row>
    <row r="373" spans="1:7" ht="30" hidden="1">
      <c r="A373" s="11" t="s">
        <v>531</v>
      </c>
      <c r="B373" s="8">
        <v>737</v>
      </c>
      <c r="C373" s="14" t="s">
        <v>526</v>
      </c>
      <c r="D373" s="14" t="s">
        <v>530</v>
      </c>
      <c r="E373" s="14"/>
      <c r="F373" s="14"/>
      <c r="G373" s="7">
        <f>G374</f>
        <v>0</v>
      </c>
    </row>
    <row r="374" spans="1:7" ht="30" hidden="1">
      <c r="A374" s="92" t="s">
        <v>248</v>
      </c>
      <c r="B374" s="8">
        <v>737</v>
      </c>
      <c r="C374" s="14" t="s">
        <v>526</v>
      </c>
      <c r="D374" s="14" t="s">
        <v>530</v>
      </c>
      <c r="E374" s="14" t="s">
        <v>240</v>
      </c>
      <c r="F374" s="14"/>
      <c r="G374" s="7"/>
    </row>
    <row r="375" spans="1:7" ht="30" hidden="1">
      <c r="A375" s="92" t="s">
        <v>226</v>
      </c>
      <c r="B375" s="8">
        <v>737</v>
      </c>
      <c r="C375" s="14" t="s">
        <v>526</v>
      </c>
      <c r="D375" s="14" t="s">
        <v>229</v>
      </c>
      <c r="E375" s="14"/>
      <c r="F375" s="14"/>
      <c r="G375" s="7">
        <f>G376</f>
        <v>0</v>
      </c>
    </row>
    <row r="376" spans="1:7" ht="30" hidden="1">
      <c r="A376" s="92" t="s">
        <v>228</v>
      </c>
      <c r="B376" s="8">
        <v>737</v>
      </c>
      <c r="C376" s="14" t="s">
        <v>526</v>
      </c>
      <c r="D376" s="14" t="s">
        <v>231</v>
      </c>
      <c r="E376" s="14"/>
      <c r="F376" s="14" t="s">
        <v>1</v>
      </c>
      <c r="G376" s="7">
        <f>G377</f>
        <v>0</v>
      </c>
    </row>
    <row r="377" spans="1:7" ht="15" hidden="1">
      <c r="A377" s="92" t="s">
        <v>334</v>
      </c>
      <c r="B377" s="8">
        <v>737</v>
      </c>
      <c r="C377" s="14" t="s">
        <v>526</v>
      </c>
      <c r="D377" s="14" t="s">
        <v>335</v>
      </c>
      <c r="E377" s="14"/>
      <c r="F377" s="14" t="s">
        <v>1</v>
      </c>
      <c r="G377" s="7">
        <f>G378</f>
        <v>0</v>
      </c>
    </row>
    <row r="378" spans="1:7" ht="30" hidden="1">
      <c r="A378" s="92" t="s">
        <v>248</v>
      </c>
      <c r="B378" s="8">
        <v>737</v>
      </c>
      <c r="C378" s="14" t="s">
        <v>526</v>
      </c>
      <c r="D378" s="14" t="s">
        <v>335</v>
      </c>
      <c r="E378" s="14" t="s">
        <v>240</v>
      </c>
      <c r="F378" s="14" t="s">
        <v>265</v>
      </c>
      <c r="G378" s="7"/>
    </row>
    <row r="379" spans="1:7" ht="13.5" customHeight="1">
      <c r="A379" s="5" t="s">
        <v>209</v>
      </c>
      <c r="B379" s="1">
        <v>737</v>
      </c>
      <c r="C379" s="94" t="s">
        <v>210</v>
      </c>
      <c r="D379" s="94" t="s">
        <v>225</v>
      </c>
      <c r="E379" s="94"/>
      <c r="F379" s="14" t="s">
        <v>1</v>
      </c>
      <c r="G379" s="9">
        <f>G380</f>
        <v>479.7</v>
      </c>
    </row>
    <row r="380" spans="1:7" ht="30">
      <c r="A380" s="92" t="s">
        <v>226</v>
      </c>
      <c r="B380" s="8">
        <v>737</v>
      </c>
      <c r="C380" s="14" t="s">
        <v>210</v>
      </c>
      <c r="D380" s="14" t="s">
        <v>229</v>
      </c>
      <c r="E380" s="14"/>
      <c r="F380" s="14"/>
      <c r="G380" s="7">
        <f>G381</f>
        <v>479.7</v>
      </c>
    </row>
    <row r="381" spans="1:7" ht="30">
      <c r="A381" s="92" t="s">
        <v>228</v>
      </c>
      <c r="B381" s="8">
        <v>737</v>
      </c>
      <c r="C381" s="14" t="s">
        <v>210</v>
      </c>
      <c r="D381" s="14" t="s">
        <v>231</v>
      </c>
      <c r="E381" s="14"/>
      <c r="F381" s="14" t="s">
        <v>1</v>
      </c>
      <c r="G381" s="7">
        <f>G382</f>
        <v>479.7</v>
      </c>
    </row>
    <row r="382" spans="1:7" ht="15">
      <c r="A382" s="92" t="s">
        <v>334</v>
      </c>
      <c r="B382" s="8">
        <v>737</v>
      </c>
      <c r="C382" s="14" t="s">
        <v>210</v>
      </c>
      <c r="D382" s="14" t="s">
        <v>335</v>
      </c>
      <c r="E382" s="14"/>
      <c r="F382" s="14" t="s">
        <v>1</v>
      </c>
      <c r="G382" s="7">
        <f>G383</f>
        <v>479.7</v>
      </c>
    </row>
    <row r="383" spans="1:7" ht="30">
      <c r="A383" s="92" t="s">
        <v>248</v>
      </c>
      <c r="B383" s="8">
        <v>737</v>
      </c>
      <c r="C383" s="14" t="s">
        <v>210</v>
      </c>
      <c r="D383" s="14" t="s">
        <v>335</v>
      </c>
      <c r="E383" s="14" t="s">
        <v>240</v>
      </c>
      <c r="F383" s="14" t="s">
        <v>265</v>
      </c>
      <c r="G383" s="7">
        <v>479.7</v>
      </c>
    </row>
    <row r="384" spans="1:7" ht="27" customHeight="1" hidden="1">
      <c r="A384" s="92" t="s">
        <v>318</v>
      </c>
      <c r="B384" s="8">
        <v>737</v>
      </c>
      <c r="C384" s="14" t="s">
        <v>210</v>
      </c>
      <c r="D384" s="14" t="s">
        <v>338</v>
      </c>
      <c r="E384" s="80"/>
      <c r="F384" s="14"/>
      <c r="G384" s="7">
        <f>G385</f>
        <v>0</v>
      </c>
    </row>
    <row r="385" spans="1:7" ht="27" customHeight="1" hidden="1">
      <c r="A385" s="92" t="s">
        <v>339</v>
      </c>
      <c r="B385" s="8">
        <v>737</v>
      </c>
      <c r="C385" s="14" t="s">
        <v>210</v>
      </c>
      <c r="D385" s="14" t="s">
        <v>340</v>
      </c>
      <c r="E385" s="80"/>
      <c r="F385" s="14" t="s">
        <v>392</v>
      </c>
      <c r="G385" s="7">
        <f>G386</f>
        <v>0</v>
      </c>
    </row>
    <row r="386" spans="1:7" ht="27" customHeight="1" hidden="1">
      <c r="A386" s="11" t="s">
        <v>248</v>
      </c>
      <c r="B386" s="8">
        <v>737</v>
      </c>
      <c r="C386" s="14" t="s">
        <v>210</v>
      </c>
      <c r="D386" s="14" t="s">
        <v>340</v>
      </c>
      <c r="E386" s="80" t="s">
        <v>240</v>
      </c>
      <c r="F386" s="94" t="s">
        <v>1</v>
      </c>
      <c r="G386" s="7">
        <f>G387</f>
        <v>0</v>
      </c>
    </row>
    <row r="387" spans="1:7" ht="27" customHeight="1" hidden="1">
      <c r="A387" s="11" t="s">
        <v>248</v>
      </c>
      <c r="B387" s="8">
        <v>737</v>
      </c>
      <c r="C387" s="14" t="s">
        <v>210</v>
      </c>
      <c r="D387" s="14" t="s">
        <v>340</v>
      </c>
      <c r="E387" s="80" t="s">
        <v>249</v>
      </c>
      <c r="F387" s="94"/>
      <c r="G387" s="7">
        <f>G388</f>
        <v>0</v>
      </c>
    </row>
    <row r="388" spans="1:7" ht="27" customHeight="1" hidden="1">
      <c r="A388" s="92" t="s">
        <v>264</v>
      </c>
      <c r="B388" s="8">
        <v>737</v>
      </c>
      <c r="C388" s="14" t="s">
        <v>210</v>
      </c>
      <c r="D388" s="14" t="s">
        <v>340</v>
      </c>
      <c r="E388" s="80" t="s">
        <v>249</v>
      </c>
      <c r="F388" s="14" t="s">
        <v>1</v>
      </c>
      <c r="G388" s="7"/>
    </row>
    <row r="389" spans="1:7" ht="31.5">
      <c r="A389" s="67" t="s">
        <v>674</v>
      </c>
      <c r="B389" s="1">
        <v>737</v>
      </c>
      <c r="C389" s="94" t="s">
        <v>211</v>
      </c>
      <c r="D389" s="94" t="s">
        <v>225</v>
      </c>
      <c r="E389" s="94"/>
      <c r="F389" s="14" t="s">
        <v>1</v>
      </c>
      <c r="G389" s="9">
        <f>G390</f>
        <v>1</v>
      </c>
    </row>
    <row r="390" spans="1:7" ht="31.5">
      <c r="A390" s="67" t="s">
        <v>675</v>
      </c>
      <c r="B390" s="1">
        <v>737</v>
      </c>
      <c r="C390" s="94" t="s">
        <v>212</v>
      </c>
      <c r="D390" s="94" t="s">
        <v>225</v>
      </c>
      <c r="E390" s="94"/>
      <c r="F390" s="14" t="s">
        <v>1</v>
      </c>
      <c r="G390" s="9">
        <f>G391</f>
        <v>1</v>
      </c>
    </row>
    <row r="391" spans="1:7" ht="13.5" customHeight="1">
      <c r="A391" s="92" t="s">
        <v>226</v>
      </c>
      <c r="B391" s="8">
        <v>737</v>
      </c>
      <c r="C391" s="14" t="s">
        <v>212</v>
      </c>
      <c r="D391" s="14" t="s">
        <v>227</v>
      </c>
      <c r="E391" s="14"/>
      <c r="F391" s="14" t="s">
        <v>1</v>
      </c>
      <c r="G391" s="7">
        <f>G392</f>
        <v>1</v>
      </c>
    </row>
    <row r="392" spans="1:7" ht="29.25" customHeight="1">
      <c r="A392" s="92" t="s">
        <v>228</v>
      </c>
      <c r="B392" s="8">
        <v>737</v>
      </c>
      <c r="C392" s="14" t="s">
        <v>212</v>
      </c>
      <c r="D392" s="80" t="s">
        <v>229</v>
      </c>
      <c r="E392" s="14"/>
      <c r="F392" s="122" t="s">
        <v>240</v>
      </c>
      <c r="G392" s="7">
        <f>G393</f>
        <v>1</v>
      </c>
    </row>
    <row r="393" spans="1:7" ht="30" customHeight="1">
      <c r="A393" s="92" t="s">
        <v>230</v>
      </c>
      <c r="B393" s="8">
        <v>737</v>
      </c>
      <c r="C393" s="14" t="s">
        <v>212</v>
      </c>
      <c r="D393" s="14" t="s">
        <v>231</v>
      </c>
      <c r="E393" s="14"/>
      <c r="F393" s="125">
        <v>250</v>
      </c>
      <c r="G393" s="7">
        <f>G394</f>
        <v>1</v>
      </c>
    </row>
    <row r="394" spans="1:7" ht="13.5" customHeight="1">
      <c r="A394" s="11" t="s">
        <v>389</v>
      </c>
      <c r="B394" s="8">
        <v>737</v>
      </c>
      <c r="C394" s="14" t="s">
        <v>212</v>
      </c>
      <c r="D394" s="14" t="s">
        <v>390</v>
      </c>
      <c r="E394" s="14" t="s">
        <v>391</v>
      </c>
      <c r="F394" s="78"/>
      <c r="G394" s="7">
        <v>1</v>
      </c>
    </row>
    <row r="395" spans="1:7" ht="18.75" customHeight="1">
      <c r="A395" s="93" t="s">
        <v>393</v>
      </c>
      <c r="B395" s="1">
        <v>737</v>
      </c>
      <c r="C395" s="94" t="s">
        <v>216</v>
      </c>
      <c r="D395" s="94" t="s">
        <v>225</v>
      </c>
      <c r="E395" s="94"/>
      <c r="F395" s="159"/>
      <c r="G395" s="9">
        <f>G396</f>
        <v>634.7</v>
      </c>
    </row>
    <row r="396" spans="1:7" ht="30.75" customHeight="1">
      <c r="A396" s="93" t="s">
        <v>226</v>
      </c>
      <c r="B396" s="1">
        <v>737</v>
      </c>
      <c r="C396" s="94" t="s">
        <v>216</v>
      </c>
      <c r="D396" s="94" t="s">
        <v>227</v>
      </c>
      <c r="E396" s="94"/>
      <c r="F396" s="159"/>
      <c r="G396" s="6">
        <f>G397</f>
        <v>634.7</v>
      </c>
    </row>
    <row r="397" spans="1:7" ht="35.25" customHeight="1">
      <c r="A397" s="92" t="s">
        <v>228</v>
      </c>
      <c r="B397" s="8">
        <v>737</v>
      </c>
      <c r="C397" s="14" t="s">
        <v>216</v>
      </c>
      <c r="D397" s="14" t="s">
        <v>229</v>
      </c>
      <c r="E397" s="14"/>
      <c r="F397" s="159"/>
      <c r="G397" s="6">
        <f>G398</f>
        <v>634.7</v>
      </c>
    </row>
    <row r="398" spans="1:7" ht="33.75" customHeight="1">
      <c r="A398" s="120" t="s">
        <v>230</v>
      </c>
      <c r="B398" s="137">
        <v>737</v>
      </c>
      <c r="C398" s="14" t="s">
        <v>216</v>
      </c>
      <c r="D398" s="14" t="s">
        <v>231</v>
      </c>
      <c r="E398" s="14"/>
      <c r="F398" s="159"/>
      <c r="G398" s="6">
        <f>G399</f>
        <v>634.7</v>
      </c>
    </row>
    <row r="399" spans="1:7" ht="23.25" customHeight="1">
      <c r="A399" s="120" t="s">
        <v>2</v>
      </c>
      <c r="B399" s="137">
        <v>737</v>
      </c>
      <c r="C399" s="14" t="s">
        <v>216</v>
      </c>
      <c r="D399" s="14" t="s">
        <v>396</v>
      </c>
      <c r="E399" s="14"/>
      <c r="F399" s="159"/>
      <c r="G399" s="6">
        <f>G400</f>
        <v>634.7</v>
      </c>
    </row>
    <row r="400" spans="1:7" ht="21.75" customHeight="1">
      <c r="A400" s="120" t="s">
        <v>397</v>
      </c>
      <c r="B400" s="137">
        <v>737</v>
      </c>
      <c r="C400" s="14" t="s">
        <v>216</v>
      </c>
      <c r="D400" s="14" t="s">
        <v>396</v>
      </c>
      <c r="E400" s="14" t="s">
        <v>398</v>
      </c>
      <c r="F400" s="159"/>
      <c r="G400" s="51">
        <v>634.7</v>
      </c>
    </row>
    <row r="401" spans="1:7" ht="13.5" customHeight="1" hidden="1">
      <c r="A401" s="121" t="s">
        <v>238</v>
      </c>
      <c r="B401" s="121"/>
      <c r="C401" s="122" t="s">
        <v>216</v>
      </c>
      <c r="D401" s="14" t="s">
        <v>396</v>
      </c>
      <c r="E401" s="122" t="s">
        <v>399</v>
      </c>
      <c r="G401" s="123">
        <f>G402+G403</f>
        <v>462.4</v>
      </c>
    </row>
    <row r="402" spans="1:7" ht="15.75" customHeight="1" hidden="1">
      <c r="A402" s="124" t="s">
        <v>400</v>
      </c>
      <c r="B402" s="124"/>
      <c r="C402" s="122" t="s">
        <v>216</v>
      </c>
      <c r="D402" s="14" t="s">
        <v>396</v>
      </c>
      <c r="E402" s="122" t="s">
        <v>399</v>
      </c>
      <c r="G402" s="123">
        <f>300.9+161.5</f>
        <v>462.4</v>
      </c>
    </row>
    <row r="403" spans="1:5" ht="15">
      <c r="A403" s="4"/>
      <c r="B403" s="4"/>
      <c r="C403" s="4"/>
      <c r="D403" s="4"/>
      <c r="E403" s="4"/>
    </row>
  </sheetData>
  <sheetProtection/>
  <mergeCells count="6">
    <mergeCell ref="B5:G5"/>
    <mergeCell ref="B6:G6"/>
    <mergeCell ref="B7:G7"/>
    <mergeCell ref="B8:G8"/>
    <mergeCell ref="A10:G10"/>
    <mergeCell ref="A11:G11"/>
  </mergeCells>
  <printOptions/>
  <pageMargins left="0.7086614173228347" right="0.03937007874015748" top="0.5905511811023623" bottom="0.5905511811023623" header="0.31496062992125984" footer="0.31496062992125984"/>
  <pageSetup fitToHeight="0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zoomScalePageLayoutView="0" workbookViewId="0" topLeftCell="A1">
      <selection activeCell="H275" sqref="H275"/>
    </sheetView>
  </sheetViews>
  <sheetFormatPr defaultColWidth="9.00390625" defaultRowHeight="12.75"/>
  <cols>
    <col min="1" max="1" width="56.875" style="70" customWidth="1"/>
    <col min="2" max="3" width="5.75390625" style="70" customWidth="1"/>
    <col min="4" max="4" width="13.375" style="70" customWidth="1"/>
    <col min="5" max="5" width="4.75390625" style="70" customWidth="1"/>
    <col min="6" max="6" width="8.25390625" style="70" hidden="1" customWidth="1"/>
    <col min="7" max="7" width="11.75390625" style="70" customWidth="1"/>
    <col min="8" max="8" width="11.875" style="70" customWidth="1"/>
    <col min="9" max="16384" width="9.125" style="70" customWidth="1"/>
  </cols>
  <sheetData>
    <row r="1" spans="1:6" ht="15">
      <c r="A1" s="69"/>
      <c r="B1" s="69"/>
      <c r="C1" s="2" t="s">
        <v>640</v>
      </c>
      <c r="D1" s="2"/>
      <c r="E1" s="3"/>
      <c r="F1" s="3"/>
    </row>
    <row r="2" spans="1:6" ht="15">
      <c r="A2" s="69"/>
      <c r="B2" s="69"/>
      <c r="C2" s="2" t="s">
        <v>4</v>
      </c>
      <c r="D2" s="2"/>
      <c r="E2" s="3"/>
      <c r="F2" s="3"/>
    </row>
    <row r="3" spans="1:6" ht="15">
      <c r="A3" s="69"/>
      <c r="B3" s="69"/>
      <c r="C3" s="2" t="s">
        <v>3</v>
      </c>
      <c r="D3" s="2"/>
      <c r="E3" s="4"/>
      <c r="F3" s="4"/>
    </row>
    <row r="4" spans="1:6" ht="15">
      <c r="A4" s="86"/>
      <c r="B4" s="86"/>
      <c r="C4" s="2" t="s">
        <v>145</v>
      </c>
      <c r="D4" s="2"/>
      <c r="E4" s="4"/>
      <c r="F4" s="4"/>
    </row>
    <row r="5" spans="1:6" ht="15">
      <c r="A5" s="72"/>
      <c r="B5" s="72"/>
      <c r="C5" s="2" t="s">
        <v>3</v>
      </c>
      <c r="D5" s="2"/>
      <c r="E5" s="4"/>
      <c r="F5" s="4"/>
    </row>
    <row r="6" spans="1:6" ht="15">
      <c r="A6" s="72"/>
      <c r="B6" s="72"/>
      <c r="C6" s="2" t="s">
        <v>636</v>
      </c>
      <c r="D6" s="2"/>
      <c r="E6" s="4"/>
      <c r="F6" s="4"/>
    </row>
    <row r="7" spans="1:6" ht="15">
      <c r="A7" s="72"/>
      <c r="B7" s="72"/>
      <c r="C7" s="2" t="s">
        <v>637</v>
      </c>
      <c r="D7" s="2"/>
      <c r="E7" s="4"/>
      <c r="F7" s="4"/>
    </row>
    <row r="8" spans="1:6" ht="15">
      <c r="A8" s="72"/>
      <c r="B8" s="72"/>
      <c r="C8" s="2" t="s">
        <v>581</v>
      </c>
      <c r="D8" s="2"/>
      <c r="E8" s="2"/>
      <c r="F8" s="2"/>
    </row>
    <row r="9" spans="1:8" ht="15">
      <c r="A9" s="72"/>
      <c r="B9" s="72"/>
      <c r="C9" s="74"/>
      <c r="D9" s="74"/>
      <c r="E9" s="74"/>
      <c r="F9" s="74"/>
      <c r="G9" s="74"/>
      <c r="H9" s="74"/>
    </row>
    <row r="10" spans="1:8" ht="68.25" customHeight="1">
      <c r="A10" s="210" t="s">
        <v>661</v>
      </c>
      <c r="B10" s="210"/>
      <c r="C10" s="210"/>
      <c r="D10" s="210"/>
      <c r="E10" s="210"/>
      <c r="F10" s="210"/>
      <c r="G10" s="210"/>
      <c r="H10" s="210"/>
    </row>
    <row r="11" spans="1:8" ht="15">
      <c r="A11" s="213"/>
      <c r="B11" s="213"/>
      <c r="C11" s="213"/>
      <c r="D11" s="213"/>
      <c r="E11" s="213"/>
      <c r="F11" s="213"/>
      <c r="G11" s="213"/>
      <c r="H11" s="213"/>
    </row>
    <row r="12" spans="1:8" ht="15.75">
      <c r="A12" s="75"/>
      <c r="B12" s="75"/>
      <c r="C12" s="87"/>
      <c r="D12" s="88"/>
      <c r="E12" s="88"/>
      <c r="F12" s="88"/>
      <c r="G12" s="88"/>
      <c r="H12" s="3" t="s">
        <v>5</v>
      </c>
    </row>
    <row r="13" spans="1:8" ht="29.25" customHeight="1">
      <c r="A13" s="10" t="s">
        <v>0</v>
      </c>
      <c r="B13" s="89" t="s">
        <v>405</v>
      </c>
      <c r="C13" s="89" t="s">
        <v>147</v>
      </c>
      <c r="D13" s="89" t="s">
        <v>221</v>
      </c>
      <c r="E13" s="89" t="s">
        <v>222</v>
      </c>
      <c r="F13" s="89" t="s">
        <v>223</v>
      </c>
      <c r="G13" s="90" t="s">
        <v>585</v>
      </c>
      <c r="H13" s="90" t="s">
        <v>597</v>
      </c>
    </row>
    <row r="14" spans="1:8" ht="14.25" customHeight="1">
      <c r="A14" s="188" t="s">
        <v>224</v>
      </c>
      <c r="B14" s="188"/>
      <c r="C14" s="10"/>
      <c r="D14" s="10"/>
      <c r="E14" s="10"/>
      <c r="F14" s="10"/>
      <c r="G14" s="9">
        <f>G15+G99+G112+G130+G175++G290+G328+G316+G322</f>
        <v>101974.8</v>
      </c>
      <c r="H14" s="9">
        <f>H15+H99+H112+H130+H175++H290+H328+H316+H322</f>
        <v>99881.50000000001</v>
      </c>
    </row>
    <row r="15" spans="1:8" ht="15.75">
      <c r="A15" s="102" t="s">
        <v>148</v>
      </c>
      <c r="B15" s="10">
        <v>737</v>
      </c>
      <c r="C15" s="94" t="s">
        <v>149</v>
      </c>
      <c r="D15" s="94" t="s">
        <v>225</v>
      </c>
      <c r="E15" s="94"/>
      <c r="F15" s="94" t="s">
        <v>1</v>
      </c>
      <c r="G15" s="9">
        <f>G16+G27+G39+G84+G76+G92</f>
        <v>31745.599999999995</v>
      </c>
      <c r="H15" s="9">
        <f>H16+H27+H39+H84+H76+H92</f>
        <v>36504.9</v>
      </c>
    </row>
    <row r="16" spans="1:8" ht="42" customHeight="1">
      <c r="A16" s="93" t="s">
        <v>150</v>
      </c>
      <c r="B16" s="1">
        <v>737</v>
      </c>
      <c r="C16" s="94" t="s">
        <v>151</v>
      </c>
      <c r="D16" s="94" t="s">
        <v>225</v>
      </c>
      <c r="E16" s="94"/>
      <c r="F16" s="94" t="s">
        <v>1</v>
      </c>
      <c r="G16" s="9">
        <f>G17</f>
        <v>2867.6</v>
      </c>
      <c r="H16" s="9">
        <f>H17</f>
        <v>2867.6</v>
      </c>
    </row>
    <row r="17" spans="1:8" ht="31.5" customHeight="1">
      <c r="A17" s="92" t="s">
        <v>226</v>
      </c>
      <c r="B17" s="8">
        <v>737</v>
      </c>
      <c r="C17" s="14" t="s">
        <v>151</v>
      </c>
      <c r="D17" s="14" t="s">
        <v>227</v>
      </c>
      <c r="E17" s="14"/>
      <c r="F17" s="14"/>
      <c r="G17" s="7">
        <f>G18</f>
        <v>2867.6</v>
      </c>
      <c r="H17" s="7">
        <f>H18</f>
        <v>2867.6</v>
      </c>
    </row>
    <row r="18" spans="1:8" ht="45.75" customHeight="1">
      <c r="A18" s="92" t="s">
        <v>228</v>
      </c>
      <c r="B18" s="8">
        <v>737</v>
      </c>
      <c r="C18" s="14" t="s">
        <v>151</v>
      </c>
      <c r="D18" s="14" t="s">
        <v>229</v>
      </c>
      <c r="E18" s="14"/>
      <c r="F18" s="14" t="s">
        <v>1</v>
      </c>
      <c r="G18" s="7">
        <f aca="true" t="shared" si="0" ref="G18:H23">G19</f>
        <v>2867.6</v>
      </c>
      <c r="H18" s="7">
        <f t="shared" si="0"/>
        <v>2867.6</v>
      </c>
    </row>
    <row r="19" spans="1:8" ht="45" customHeight="1">
      <c r="A19" s="92" t="s">
        <v>230</v>
      </c>
      <c r="B19" s="8">
        <v>737</v>
      </c>
      <c r="C19" s="14" t="s">
        <v>151</v>
      </c>
      <c r="D19" s="14" t="s">
        <v>231</v>
      </c>
      <c r="E19" s="14"/>
      <c r="F19" s="14" t="s">
        <v>1</v>
      </c>
      <c r="G19" s="7">
        <f t="shared" si="0"/>
        <v>2867.6</v>
      </c>
      <c r="H19" s="7">
        <f t="shared" si="0"/>
        <v>2867.6</v>
      </c>
    </row>
    <row r="20" spans="1:8" ht="30.75" customHeight="1">
      <c r="A20" s="92" t="s">
        <v>232</v>
      </c>
      <c r="B20" s="8">
        <v>737</v>
      </c>
      <c r="C20" s="14" t="s">
        <v>151</v>
      </c>
      <c r="D20" s="14" t="s">
        <v>233</v>
      </c>
      <c r="E20" s="14"/>
      <c r="F20" s="14" t="s">
        <v>1</v>
      </c>
      <c r="G20" s="7">
        <f>G21</f>
        <v>2867.6</v>
      </c>
      <c r="H20" s="7">
        <f>H21</f>
        <v>2867.6</v>
      </c>
    </row>
    <row r="21" spans="1:8" ht="77.25" customHeight="1">
      <c r="A21" s="92" t="s">
        <v>234</v>
      </c>
      <c r="B21" s="8">
        <v>737</v>
      </c>
      <c r="C21" s="14" t="s">
        <v>151</v>
      </c>
      <c r="D21" s="14" t="s">
        <v>233</v>
      </c>
      <c r="E21" s="14" t="s">
        <v>235</v>
      </c>
      <c r="F21" s="14"/>
      <c r="G21" s="7">
        <v>2867.6</v>
      </c>
      <c r="H21" s="7">
        <v>2867.6</v>
      </c>
    </row>
    <row r="22" spans="1:8" ht="33.75" customHeight="1" hidden="1">
      <c r="A22" s="92" t="s">
        <v>236</v>
      </c>
      <c r="B22" s="8"/>
      <c r="C22" s="14" t="s">
        <v>151</v>
      </c>
      <c r="D22" s="14" t="s">
        <v>233</v>
      </c>
      <c r="E22" s="14" t="s">
        <v>237</v>
      </c>
      <c r="F22" s="14" t="s">
        <v>1</v>
      </c>
      <c r="G22" s="7" t="str">
        <f>G23</f>
        <v>1026,7</v>
      </c>
      <c r="H22" s="7">
        <f>H23</f>
        <v>1026.7</v>
      </c>
    </row>
    <row r="23" spans="1:8" ht="15" hidden="1">
      <c r="A23" s="92" t="s">
        <v>238</v>
      </c>
      <c r="B23" s="8"/>
      <c r="C23" s="14" t="s">
        <v>151</v>
      </c>
      <c r="D23" s="14" t="s">
        <v>239</v>
      </c>
      <c r="E23" s="14" t="s">
        <v>237</v>
      </c>
      <c r="F23" s="14" t="s">
        <v>240</v>
      </c>
      <c r="G23" s="7" t="str">
        <f t="shared" si="0"/>
        <v>1026,7</v>
      </c>
      <c r="H23" s="7">
        <f t="shared" si="0"/>
        <v>1026.7</v>
      </c>
    </row>
    <row r="24" spans="1:8" ht="30" hidden="1">
      <c r="A24" s="92" t="s">
        <v>241</v>
      </c>
      <c r="B24" s="8"/>
      <c r="C24" s="14" t="s">
        <v>151</v>
      </c>
      <c r="D24" s="14" t="s">
        <v>239</v>
      </c>
      <c r="E24" s="14" t="s">
        <v>237</v>
      </c>
      <c r="F24" s="14" t="s">
        <v>242</v>
      </c>
      <c r="G24" s="7" t="str">
        <f>G25</f>
        <v>1026,7</v>
      </c>
      <c r="H24" s="7">
        <f>H25</f>
        <v>1026.7</v>
      </c>
    </row>
    <row r="25" spans="1:8" ht="15" hidden="1">
      <c r="A25" s="92" t="s">
        <v>243</v>
      </c>
      <c r="B25" s="8"/>
      <c r="C25" s="14" t="s">
        <v>151</v>
      </c>
      <c r="D25" s="14" t="s">
        <v>239</v>
      </c>
      <c r="E25" s="14" t="s">
        <v>237</v>
      </c>
      <c r="F25" s="14" t="s">
        <v>244</v>
      </c>
      <c r="G25" s="14" t="s">
        <v>613</v>
      </c>
      <c r="H25" s="7">
        <f>880+146.7</f>
        <v>1026.7</v>
      </c>
    </row>
    <row r="26" spans="1:8" ht="63.75" customHeight="1" hidden="1">
      <c r="A26" s="92" t="s">
        <v>245</v>
      </c>
      <c r="B26" s="8"/>
      <c r="C26" s="14" t="s">
        <v>151</v>
      </c>
      <c r="D26" s="14" t="s">
        <v>233</v>
      </c>
      <c r="E26" s="14" t="s">
        <v>246</v>
      </c>
      <c r="F26" s="14" t="s">
        <v>247</v>
      </c>
      <c r="G26" s="14" t="s">
        <v>614</v>
      </c>
      <c r="H26" s="7">
        <f>244.5+49.1</f>
        <v>293.6</v>
      </c>
    </row>
    <row r="27" spans="1:8" ht="57.75" customHeight="1">
      <c r="A27" s="93" t="s">
        <v>152</v>
      </c>
      <c r="B27" s="1">
        <v>737</v>
      </c>
      <c r="C27" s="94" t="s">
        <v>153</v>
      </c>
      <c r="D27" s="94" t="s">
        <v>225</v>
      </c>
      <c r="E27" s="94"/>
      <c r="F27" s="94" t="s">
        <v>1</v>
      </c>
      <c r="G27" s="9">
        <f aca="true" t="shared" si="1" ref="G27:H31">G28</f>
        <v>539</v>
      </c>
      <c r="H27" s="9">
        <f t="shared" si="1"/>
        <v>539</v>
      </c>
    </row>
    <row r="28" spans="1:8" ht="33.75" customHeight="1">
      <c r="A28" s="92" t="s">
        <v>226</v>
      </c>
      <c r="B28" s="8">
        <v>737</v>
      </c>
      <c r="C28" s="14" t="s">
        <v>153</v>
      </c>
      <c r="D28" s="14" t="s">
        <v>227</v>
      </c>
      <c r="E28" s="14"/>
      <c r="F28" s="14"/>
      <c r="G28" s="7">
        <f t="shared" si="1"/>
        <v>539</v>
      </c>
      <c r="H28" s="7">
        <f t="shared" si="1"/>
        <v>539</v>
      </c>
    </row>
    <row r="29" spans="1:8" ht="44.25" customHeight="1">
      <c r="A29" s="92" t="s">
        <v>228</v>
      </c>
      <c r="B29" s="8">
        <v>737</v>
      </c>
      <c r="C29" s="14" t="s">
        <v>153</v>
      </c>
      <c r="D29" s="14" t="s">
        <v>229</v>
      </c>
      <c r="E29" s="14"/>
      <c r="F29" s="14" t="s">
        <v>1</v>
      </c>
      <c r="G29" s="7">
        <f t="shared" si="1"/>
        <v>539</v>
      </c>
      <c r="H29" s="7">
        <f t="shared" si="1"/>
        <v>539</v>
      </c>
    </row>
    <row r="30" spans="1:8" ht="47.25" customHeight="1">
      <c r="A30" s="92" t="s">
        <v>230</v>
      </c>
      <c r="B30" s="8">
        <v>737</v>
      </c>
      <c r="C30" s="14" t="s">
        <v>153</v>
      </c>
      <c r="D30" s="14" t="s">
        <v>231</v>
      </c>
      <c r="E30" s="14"/>
      <c r="F30" s="14" t="s">
        <v>1</v>
      </c>
      <c r="G30" s="7">
        <f t="shared" si="1"/>
        <v>539</v>
      </c>
      <c r="H30" s="7">
        <f t="shared" si="1"/>
        <v>539</v>
      </c>
    </row>
    <row r="31" spans="1:8" ht="33" customHeight="1">
      <c r="A31" s="92" t="s">
        <v>232</v>
      </c>
      <c r="B31" s="8">
        <v>737</v>
      </c>
      <c r="C31" s="14" t="s">
        <v>153</v>
      </c>
      <c r="D31" s="14" t="s">
        <v>233</v>
      </c>
      <c r="E31" s="14"/>
      <c r="F31" s="14" t="s">
        <v>1</v>
      </c>
      <c r="G31" s="7">
        <f t="shared" si="1"/>
        <v>539</v>
      </c>
      <c r="H31" s="7">
        <f t="shared" si="1"/>
        <v>539</v>
      </c>
    </row>
    <row r="32" spans="1:8" ht="87" customHeight="1">
      <c r="A32" s="92" t="s">
        <v>234</v>
      </c>
      <c r="B32" s="8">
        <v>737</v>
      </c>
      <c r="C32" s="14" t="s">
        <v>153</v>
      </c>
      <c r="D32" s="14" t="s">
        <v>233</v>
      </c>
      <c r="E32" s="14" t="s">
        <v>235</v>
      </c>
      <c r="F32" s="14"/>
      <c r="G32" s="7">
        <v>539</v>
      </c>
      <c r="H32" s="7">
        <v>539</v>
      </c>
    </row>
    <row r="33" spans="1:8" ht="36" customHeight="1" hidden="1">
      <c r="A33" s="112" t="s">
        <v>251</v>
      </c>
      <c r="B33" s="135"/>
      <c r="C33" s="110" t="s">
        <v>153</v>
      </c>
      <c r="D33" s="110" t="s">
        <v>233</v>
      </c>
      <c r="E33" s="110" t="s">
        <v>252</v>
      </c>
      <c r="F33" s="98"/>
      <c r="G33" s="108">
        <f>G34+G38</f>
        <v>314.4</v>
      </c>
      <c r="H33" s="108">
        <f>H34+H38</f>
        <v>314.4</v>
      </c>
    </row>
    <row r="34" spans="1:8" ht="52.5" customHeight="1" hidden="1">
      <c r="A34" s="92" t="s">
        <v>253</v>
      </c>
      <c r="B34" s="8"/>
      <c r="C34" s="14" t="s">
        <v>153</v>
      </c>
      <c r="D34" s="14" t="s">
        <v>233</v>
      </c>
      <c r="E34" s="14" t="s">
        <v>237</v>
      </c>
      <c r="F34" s="14" t="s">
        <v>244</v>
      </c>
      <c r="G34" s="7">
        <f>G35</f>
        <v>314.4</v>
      </c>
      <c r="H34" s="7">
        <f>H35</f>
        <v>314.4</v>
      </c>
    </row>
    <row r="35" spans="1:8" ht="15" hidden="1">
      <c r="A35" s="92" t="s">
        <v>238</v>
      </c>
      <c r="B35" s="8"/>
      <c r="C35" s="14" t="s">
        <v>153</v>
      </c>
      <c r="D35" s="14" t="s">
        <v>233</v>
      </c>
      <c r="E35" s="14" t="s">
        <v>237</v>
      </c>
      <c r="F35" s="14" t="s">
        <v>240</v>
      </c>
      <c r="G35" s="7">
        <f>G36</f>
        <v>314.4</v>
      </c>
      <c r="H35" s="7">
        <f>H36</f>
        <v>314.4</v>
      </c>
    </row>
    <row r="36" spans="1:8" ht="36.75" customHeight="1" hidden="1">
      <c r="A36" s="92" t="s">
        <v>241</v>
      </c>
      <c r="B36" s="8"/>
      <c r="C36" s="14" t="s">
        <v>153</v>
      </c>
      <c r="D36" s="14" t="s">
        <v>233</v>
      </c>
      <c r="E36" s="14" t="s">
        <v>237</v>
      </c>
      <c r="F36" s="14" t="s">
        <v>242</v>
      </c>
      <c r="G36" s="7">
        <f>G37+G38</f>
        <v>314.4</v>
      </c>
      <c r="H36" s="7">
        <f>H37+H38</f>
        <v>314.4</v>
      </c>
    </row>
    <row r="37" spans="1:8" ht="15" hidden="1">
      <c r="A37" s="92" t="s">
        <v>243</v>
      </c>
      <c r="B37" s="8"/>
      <c r="C37" s="14" t="s">
        <v>153</v>
      </c>
      <c r="D37" s="14" t="s">
        <v>233</v>
      </c>
      <c r="E37" s="14" t="s">
        <v>237</v>
      </c>
      <c r="F37" s="14" t="s">
        <v>244</v>
      </c>
      <c r="G37" s="14" t="s">
        <v>604</v>
      </c>
      <c r="H37" s="7">
        <f>269.5+34.5+10.4</f>
        <v>314.4</v>
      </c>
    </row>
    <row r="38" spans="1:8" ht="66.75" customHeight="1" hidden="1">
      <c r="A38" s="92" t="s">
        <v>245</v>
      </c>
      <c r="B38" s="8"/>
      <c r="C38" s="14" t="s">
        <v>153</v>
      </c>
      <c r="D38" s="14" t="s">
        <v>233</v>
      </c>
      <c r="E38" s="14" t="s">
        <v>246</v>
      </c>
      <c r="F38" s="14" t="s">
        <v>247</v>
      </c>
      <c r="G38" s="14"/>
      <c r="H38" s="7"/>
    </row>
    <row r="39" spans="1:10" ht="61.5" customHeight="1">
      <c r="A39" s="93" t="s">
        <v>673</v>
      </c>
      <c r="B39" s="1">
        <v>737</v>
      </c>
      <c r="C39" s="94" t="s">
        <v>154</v>
      </c>
      <c r="D39" s="94" t="s">
        <v>225</v>
      </c>
      <c r="E39" s="94"/>
      <c r="F39" s="94" t="s">
        <v>1</v>
      </c>
      <c r="G39" s="9">
        <f>G40</f>
        <v>27304.699999999997</v>
      </c>
      <c r="H39" s="9">
        <f>H40</f>
        <v>32070.4</v>
      </c>
      <c r="J39" s="95"/>
    </row>
    <row r="40" spans="1:10" ht="34.5" customHeight="1">
      <c r="A40" s="92" t="s">
        <v>226</v>
      </c>
      <c r="B40" s="8">
        <v>737</v>
      </c>
      <c r="C40" s="14" t="s">
        <v>154</v>
      </c>
      <c r="D40" s="14" t="s">
        <v>227</v>
      </c>
      <c r="E40" s="14"/>
      <c r="F40" s="14" t="s">
        <v>1</v>
      </c>
      <c r="G40" s="7">
        <f>G41+G71</f>
        <v>27304.699999999997</v>
      </c>
      <c r="H40" s="7">
        <f>H41+H71</f>
        <v>32070.4</v>
      </c>
      <c r="J40" s="95"/>
    </row>
    <row r="41" spans="1:10" ht="43.5" customHeight="1">
      <c r="A41" s="92" t="s">
        <v>228</v>
      </c>
      <c r="B41" s="8">
        <v>737</v>
      </c>
      <c r="C41" s="14" t="s">
        <v>154</v>
      </c>
      <c r="D41" s="14" t="s">
        <v>229</v>
      </c>
      <c r="E41" s="14"/>
      <c r="F41" s="14" t="s">
        <v>1</v>
      </c>
      <c r="G41" s="7">
        <f>G42</f>
        <v>27303.999999999996</v>
      </c>
      <c r="H41" s="7">
        <f>H42</f>
        <v>32069.7</v>
      </c>
      <c r="J41" s="95"/>
    </row>
    <row r="42" spans="1:8" ht="46.5" customHeight="1">
      <c r="A42" s="92" t="s">
        <v>230</v>
      </c>
      <c r="B42" s="8">
        <v>737</v>
      </c>
      <c r="C42" s="14" t="s">
        <v>154</v>
      </c>
      <c r="D42" s="14" t="s">
        <v>231</v>
      </c>
      <c r="E42" s="14"/>
      <c r="F42" s="14" t="s">
        <v>1</v>
      </c>
      <c r="G42" s="7">
        <f>G43</f>
        <v>27303.999999999996</v>
      </c>
      <c r="H42" s="7">
        <f>H43</f>
        <v>32069.7</v>
      </c>
    </row>
    <row r="43" spans="1:8" ht="32.25" customHeight="1">
      <c r="A43" s="92" t="s">
        <v>232</v>
      </c>
      <c r="B43" s="8">
        <v>737</v>
      </c>
      <c r="C43" s="14" t="s">
        <v>154</v>
      </c>
      <c r="D43" s="14" t="s">
        <v>233</v>
      </c>
      <c r="E43" s="14"/>
      <c r="F43" s="14" t="s">
        <v>1</v>
      </c>
      <c r="G43" s="7">
        <f>G44+G51+G66+G63</f>
        <v>27303.999999999996</v>
      </c>
      <c r="H43" s="7">
        <f>H44+H51+H66+H63</f>
        <v>32069.7</v>
      </c>
    </row>
    <row r="44" spans="1:8" ht="81.75" customHeight="1">
      <c r="A44" s="92" t="s">
        <v>234</v>
      </c>
      <c r="B44" s="8">
        <v>737</v>
      </c>
      <c r="C44" s="14" t="s">
        <v>154</v>
      </c>
      <c r="D44" s="14" t="s">
        <v>233</v>
      </c>
      <c r="E44" s="14" t="s">
        <v>235</v>
      </c>
      <c r="F44" s="14"/>
      <c r="G44" s="7">
        <v>24431.1</v>
      </c>
      <c r="H44" s="7">
        <f>22780.4+6482.7</f>
        <v>29263.100000000002</v>
      </c>
    </row>
    <row r="45" spans="1:8" ht="17.25" customHeight="1" hidden="1">
      <c r="A45" s="92" t="s">
        <v>251</v>
      </c>
      <c r="B45" s="8"/>
      <c r="C45" s="14" t="s">
        <v>154</v>
      </c>
      <c r="D45" s="14" t="s">
        <v>233</v>
      </c>
      <c r="E45" s="14" t="s">
        <v>252</v>
      </c>
      <c r="F45" s="14"/>
      <c r="G45" s="7">
        <f>G49+G50</f>
        <v>19337</v>
      </c>
      <c r="H45" s="7">
        <f>H49+H50</f>
        <v>19151.2</v>
      </c>
    </row>
    <row r="46" spans="1:8" ht="27" customHeight="1" hidden="1">
      <c r="A46" s="92" t="s">
        <v>253</v>
      </c>
      <c r="B46" s="8"/>
      <c r="C46" s="14" t="s">
        <v>154</v>
      </c>
      <c r="D46" s="14" t="s">
        <v>233</v>
      </c>
      <c r="E46" s="14" t="s">
        <v>237</v>
      </c>
      <c r="F46" s="14" t="s">
        <v>1</v>
      </c>
      <c r="G46" s="7">
        <f aca="true" t="shared" si="2" ref="G46:H48">G47</f>
        <v>14851.8</v>
      </c>
      <c r="H46" s="7">
        <f t="shared" si="2"/>
        <v>14709.1</v>
      </c>
    </row>
    <row r="47" spans="1:8" ht="15" customHeight="1" hidden="1">
      <c r="A47" s="92" t="s">
        <v>238</v>
      </c>
      <c r="B47" s="8"/>
      <c r="C47" s="14" t="s">
        <v>154</v>
      </c>
      <c r="D47" s="14" t="s">
        <v>233</v>
      </c>
      <c r="E47" s="14" t="s">
        <v>237</v>
      </c>
      <c r="F47" s="14" t="s">
        <v>240</v>
      </c>
      <c r="G47" s="7">
        <f t="shared" si="2"/>
        <v>14851.8</v>
      </c>
      <c r="H47" s="7">
        <f t="shared" si="2"/>
        <v>14709.1</v>
      </c>
    </row>
    <row r="48" spans="1:8" ht="30" customHeight="1" hidden="1">
      <c r="A48" s="92" t="s">
        <v>241</v>
      </c>
      <c r="B48" s="8"/>
      <c r="C48" s="14" t="s">
        <v>154</v>
      </c>
      <c r="D48" s="14" t="s">
        <v>233</v>
      </c>
      <c r="E48" s="14" t="s">
        <v>237</v>
      </c>
      <c r="F48" s="14" t="s">
        <v>242</v>
      </c>
      <c r="G48" s="7">
        <f t="shared" si="2"/>
        <v>14851.8</v>
      </c>
      <c r="H48" s="7">
        <f t="shared" si="2"/>
        <v>14709.1</v>
      </c>
    </row>
    <row r="49" spans="1:8" ht="15" customHeight="1" hidden="1">
      <c r="A49" s="92" t="s">
        <v>243</v>
      </c>
      <c r="B49" s="8"/>
      <c r="C49" s="14" t="s">
        <v>154</v>
      </c>
      <c r="D49" s="14" t="s">
        <v>233</v>
      </c>
      <c r="E49" s="14" t="s">
        <v>237</v>
      </c>
      <c r="F49" s="14" t="s">
        <v>244</v>
      </c>
      <c r="G49" s="189">
        <f>10708.9+371.6+3771.3</f>
        <v>14851.8</v>
      </c>
      <c r="H49" s="189">
        <f>9179.1+1529.8+371.6+3628.6</f>
        <v>14709.1</v>
      </c>
    </row>
    <row r="50" spans="1:8" ht="60" customHeight="1" hidden="1">
      <c r="A50" s="92" t="s">
        <v>245</v>
      </c>
      <c r="B50" s="8"/>
      <c r="C50" s="14" t="s">
        <v>154</v>
      </c>
      <c r="D50" s="14" t="s">
        <v>233</v>
      </c>
      <c r="E50" s="14" t="s">
        <v>246</v>
      </c>
      <c r="F50" s="14" t="s">
        <v>247</v>
      </c>
      <c r="G50" s="189">
        <f>3346.3+1138.9</f>
        <v>4485.200000000001</v>
      </c>
      <c r="H50" s="189">
        <f>2772.1+462+112.2+1095.8</f>
        <v>4442.099999999999</v>
      </c>
    </row>
    <row r="51" spans="1:8" ht="43.5" customHeight="1">
      <c r="A51" s="92" t="s">
        <v>248</v>
      </c>
      <c r="B51" s="8">
        <v>737</v>
      </c>
      <c r="C51" s="14" t="s">
        <v>154</v>
      </c>
      <c r="D51" s="14" t="s">
        <v>233</v>
      </c>
      <c r="E51" s="14" t="s">
        <v>240</v>
      </c>
      <c r="F51" s="14"/>
      <c r="G51" s="7">
        <v>2854.3</v>
      </c>
      <c r="H51" s="7">
        <v>2788</v>
      </c>
    </row>
    <row r="52" spans="1:8" ht="45" hidden="1">
      <c r="A52" s="92" t="s">
        <v>268</v>
      </c>
      <c r="B52" s="8"/>
      <c r="C52" s="14" t="s">
        <v>154</v>
      </c>
      <c r="D52" s="14" t="s">
        <v>233</v>
      </c>
      <c r="E52" s="14" t="s">
        <v>249</v>
      </c>
      <c r="F52" s="14" t="s">
        <v>1</v>
      </c>
      <c r="G52" s="7">
        <f>G53+G60</f>
        <v>2950.5</v>
      </c>
      <c r="H52" s="7">
        <f>H53+H60</f>
        <v>2950.5</v>
      </c>
    </row>
    <row r="53" spans="1:8" ht="15" hidden="1">
      <c r="A53" s="92" t="s">
        <v>238</v>
      </c>
      <c r="B53" s="8"/>
      <c r="C53" s="14" t="s">
        <v>154</v>
      </c>
      <c r="D53" s="14" t="s">
        <v>233</v>
      </c>
      <c r="E53" s="14" t="s">
        <v>249</v>
      </c>
      <c r="F53" s="14" t="s">
        <v>240</v>
      </c>
      <c r="G53" s="7">
        <f>G54</f>
        <v>2950.5</v>
      </c>
      <c r="H53" s="7">
        <f>H54</f>
        <v>2950.5</v>
      </c>
    </row>
    <row r="54" spans="1:8" ht="15" hidden="1">
      <c r="A54" s="92" t="s">
        <v>254</v>
      </c>
      <c r="B54" s="8"/>
      <c r="C54" s="14" t="s">
        <v>154</v>
      </c>
      <c r="D54" s="14" t="s">
        <v>233</v>
      </c>
      <c r="E54" s="14" t="s">
        <v>249</v>
      </c>
      <c r="F54" s="14" t="s">
        <v>255</v>
      </c>
      <c r="G54" s="7">
        <f>G55+G56+G57+G58+G59</f>
        <v>2950.5</v>
      </c>
      <c r="H54" s="7">
        <f>H55+H56+H57+H58+H59</f>
        <v>2950.5</v>
      </c>
    </row>
    <row r="55" spans="1:8" ht="15" hidden="1">
      <c r="A55" s="92" t="s">
        <v>256</v>
      </c>
      <c r="B55" s="8"/>
      <c r="C55" s="14" t="s">
        <v>154</v>
      </c>
      <c r="D55" s="14" t="s">
        <v>233</v>
      </c>
      <c r="E55" s="14" t="s">
        <v>249</v>
      </c>
      <c r="F55" s="14" t="s">
        <v>257</v>
      </c>
      <c r="G55" s="14"/>
      <c r="H55" s="7"/>
    </row>
    <row r="56" spans="1:8" ht="15" hidden="1">
      <c r="A56" s="92" t="s">
        <v>269</v>
      </c>
      <c r="B56" s="8"/>
      <c r="C56" s="14" t="s">
        <v>154</v>
      </c>
      <c r="D56" s="14" t="s">
        <v>233</v>
      </c>
      <c r="E56" s="14" t="s">
        <v>249</v>
      </c>
      <c r="F56" s="14" t="s">
        <v>270</v>
      </c>
      <c r="G56" s="14"/>
      <c r="H56" s="7"/>
    </row>
    <row r="57" spans="1:8" ht="15" hidden="1">
      <c r="A57" s="92" t="s">
        <v>271</v>
      </c>
      <c r="B57" s="8"/>
      <c r="C57" s="14" t="s">
        <v>154</v>
      </c>
      <c r="D57" s="14" t="s">
        <v>233</v>
      </c>
      <c r="E57" s="14" t="s">
        <v>249</v>
      </c>
      <c r="F57" s="14" t="s">
        <v>272</v>
      </c>
      <c r="G57" s="14" t="s">
        <v>615</v>
      </c>
      <c r="H57" s="7">
        <v>2950.5</v>
      </c>
    </row>
    <row r="58" spans="1:8" ht="15" hidden="1">
      <c r="A58" s="92" t="s">
        <v>258</v>
      </c>
      <c r="B58" s="8"/>
      <c r="C58" s="14" t="s">
        <v>154</v>
      </c>
      <c r="D58" s="14" t="s">
        <v>233</v>
      </c>
      <c r="E58" s="14" t="s">
        <v>249</v>
      </c>
      <c r="F58" s="14" t="s">
        <v>259</v>
      </c>
      <c r="G58" s="14"/>
      <c r="H58" s="7"/>
    </row>
    <row r="59" spans="1:8" ht="15" hidden="1">
      <c r="A59" s="92" t="s">
        <v>260</v>
      </c>
      <c r="B59" s="8"/>
      <c r="C59" s="14" t="s">
        <v>154</v>
      </c>
      <c r="D59" s="14" t="s">
        <v>233</v>
      </c>
      <c r="E59" s="14" t="s">
        <v>249</v>
      </c>
      <c r="F59" s="14" t="s">
        <v>261</v>
      </c>
      <c r="G59" s="14"/>
      <c r="H59" s="7"/>
    </row>
    <row r="60" spans="1:8" ht="15" hidden="1">
      <c r="A60" s="92" t="s">
        <v>262</v>
      </c>
      <c r="B60" s="8"/>
      <c r="C60" s="14" t="s">
        <v>154</v>
      </c>
      <c r="D60" s="14" t="s">
        <v>233</v>
      </c>
      <c r="E60" s="14" t="s">
        <v>249</v>
      </c>
      <c r="F60" s="14" t="s">
        <v>263</v>
      </c>
      <c r="G60" s="7">
        <f>G61+G62</f>
        <v>0</v>
      </c>
      <c r="H60" s="7">
        <f>H61+H62</f>
        <v>0</v>
      </c>
    </row>
    <row r="61" spans="1:8" ht="15" hidden="1">
      <c r="A61" s="92" t="s">
        <v>264</v>
      </c>
      <c r="B61" s="8"/>
      <c r="C61" s="14" t="s">
        <v>154</v>
      </c>
      <c r="D61" s="14" t="s">
        <v>233</v>
      </c>
      <c r="E61" s="14" t="s">
        <v>249</v>
      </c>
      <c r="F61" s="14" t="s">
        <v>265</v>
      </c>
      <c r="G61" s="14"/>
      <c r="H61" s="7"/>
    </row>
    <row r="62" spans="1:8" ht="15" hidden="1">
      <c r="A62" s="92" t="s">
        <v>266</v>
      </c>
      <c r="B62" s="8"/>
      <c r="C62" s="14" t="s">
        <v>154</v>
      </c>
      <c r="D62" s="14" t="s">
        <v>233</v>
      </c>
      <c r="E62" s="14" t="s">
        <v>249</v>
      </c>
      <c r="F62" s="14" t="s">
        <v>267</v>
      </c>
      <c r="G62" s="14"/>
      <c r="H62" s="7"/>
    </row>
    <row r="63" spans="1:8" ht="27.75" customHeight="1" hidden="1">
      <c r="A63" s="92" t="s">
        <v>274</v>
      </c>
      <c r="B63" s="8"/>
      <c r="C63" s="14" t="s">
        <v>154</v>
      </c>
      <c r="D63" s="14" t="s">
        <v>233</v>
      </c>
      <c r="E63" s="14" t="s">
        <v>275</v>
      </c>
      <c r="F63" s="14" t="s">
        <v>1</v>
      </c>
      <c r="G63" s="14"/>
      <c r="H63" s="7">
        <f>H64</f>
        <v>0</v>
      </c>
    </row>
    <row r="64" spans="1:8" ht="30" customHeight="1" hidden="1">
      <c r="A64" s="92" t="s">
        <v>276</v>
      </c>
      <c r="B64" s="8"/>
      <c r="C64" s="14" t="s">
        <v>154</v>
      </c>
      <c r="D64" s="14" t="s">
        <v>239</v>
      </c>
      <c r="E64" s="14" t="s">
        <v>277</v>
      </c>
      <c r="F64" s="14" t="s">
        <v>263</v>
      </c>
      <c r="G64" s="14"/>
      <c r="H64" s="7">
        <f>H65</f>
        <v>0</v>
      </c>
    </row>
    <row r="65" spans="1:8" ht="15" hidden="1">
      <c r="A65" s="92" t="s">
        <v>264</v>
      </c>
      <c r="B65" s="8"/>
      <c r="C65" s="14" t="s">
        <v>154</v>
      </c>
      <c r="D65" s="14" t="s">
        <v>239</v>
      </c>
      <c r="E65" s="14" t="s">
        <v>277</v>
      </c>
      <c r="F65" s="14" t="s">
        <v>265</v>
      </c>
      <c r="G65" s="14"/>
      <c r="H65" s="7"/>
    </row>
    <row r="66" spans="1:8" ht="21" customHeight="1">
      <c r="A66" s="92" t="s">
        <v>278</v>
      </c>
      <c r="B66" s="8">
        <v>737</v>
      </c>
      <c r="C66" s="14" t="s">
        <v>154</v>
      </c>
      <c r="D66" s="14" t="s">
        <v>233</v>
      </c>
      <c r="E66" s="14" t="s">
        <v>279</v>
      </c>
      <c r="F66" s="14"/>
      <c r="G66" s="7">
        <v>18.6</v>
      </c>
      <c r="H66" s="7">
        <v>18.6</v>
      </c>
    </row>
    <row r="67" spans="1:8" ht="21" customHeight="1" hidden="1">
      <c r="A67" s="92" t="s">
        <v>280</v>
      </c>
      <c r="B67" s="8"/>
      <c r="C67" s="14" t="s">
        <v>154</v>
      </c>
      <c r="D67" s="14" t="s">
        <v>233</v>
      </c>
      <c r="E67" s="14" t="s">
        <v>281</v>
      </c>
      <c r="F67" s="14"/>
      <c r="G67" s="7"/>
      <c r="H67" s="7"/>
    </row>
    <row r="68" spans="1:8" ht="15" hidden="1">
      <c r="A68" s="92" t="s">
        <v>282</v>
      </c>
      <c r="B68" s="8"/>
      <c r="C68" s="14" t="s">
        <v>154</v>
      </c>
      <c r="D68" s="14" t="s">
        <v>233</v>
      </c>
      <c r="E68" s="14" t="s">
        <v>283</v>
      </c>
      <c r="F68" s="14" t="s">
        <v>1</v>
      </c>
      <c r="G68" s="7">
        <f>G69+G70</f>
        <v>18.6</v>
      </c>
      <c r="H68" s="7">
        <f>H69+H70</f>
        <v>18.6</v>
      </c>
    </row>
    <row r="69" spans="1:8" ht="15" hidden="1">
      <c r="A69" s="92" t="s">
        <v>238</v>
      </c>
      <c r="B69" s="8"/>
      <c r="C69" s="14" t="s">
        <v>154</v>
      </c>
      <c r="D69" s="14" t="s">
        <v>233</v>
      </c>
      <c r="E69" s="14" t="s">
        <v>283</v>
      </c>
      <c r="F69" s="14" t="s">
        <v>250</v>
      </c>
      <c r="G69" s="7">
        <v>15.6</v>
      </c>
      <c r="H69" s="7">
        <v>15.6</v>
      </c>
    </row>
    <row r="70" spans="1:8" ht="15" hidden="1">
      <c r="A70" s="96" t="s">
        <v>284</v>
      </c>
      <c r="B70" s="6"/>
      <c r="C70" s="14" t="s">
        <v>154</v>
      </c>
      <c r="D70" s="14" t="s">
        <v>233</v>
      </c>
      <c r="E70" s="14" t="s">
        <v>285</v>
      </c>
      <c r="F70" s="14" t="s">
        <v>250</v>
      </c>
      <c r="G70" s="14" t="s">
        <v>616</v>
      </c>
      <c r="H70" s="7">
        <v>3</v>
      </c>
    </row>
    <row r="71" spans="1:8" ht="45.75" customHeight="1">
      <c r="A71" s="92" t="s">
        <v>286</v>
      </c>
      <c r="B71" s="8">
        <v>737</v>
      </c>
      <c r="C71" s="14" t="s">
        <v>154</v>
      </c>
      <c r="D71" s="14" t="s">
        <v>287</v>
      </c>
      <c r="E71" s="14"/>
      <c r="F71" s="14" t="s">
        <v>1</v>
      </c>
      <c r="G71" s="7" t="str">
        <f aca="true" t="shared" si="3" ref="G71:H74">G72</f>
        <v>0,7</v>
      </c>
      <c r="H71" s="7">
        <f t="shared" si="3"/>
        <v>0.7</v>
      </c>
    </row>
    <row r="72" spans="1:8" ht="131.25" customHeight="1">
      <c r="A72" s="97" t="s">
        <v>288</v>
      </c>
      <c r="B72" s="128">
        <v>737</v>
      </c>
      <c r="C72" s="14" t="s">
        <v>154</v>
      </c>
      <c r="D72" s="14" t="s">
        <v>289</v>
      </c>
      <c r="E72" s="14"/>
      <c r="F72" s="14" t="s">
        <v>1</v>
      </c>
      <c r="G72" s="7" t="str">
        <f t="shared" si="3"/>
        <v>0,7</v>
      </c>
      <c r="H72" s="7">
        <f t="shared" si="3"/>
        <v>0.7</v>
      </c>
    </row>
    <row r="73" spans="1:8" ht="45" customHeight="1">
      <c r="A73" s="118" t="s">
        <v>248</v>
      </c>
      <c r="B73" s="136">
        <v>737</v>
      </c>
      <c r="C73" s="14" t="s">
        <v>154</v>
      </c>
      <c r="D73" s="14" t="s">
        <v>289</v>
      </c>
      <c r="E73" s="14" t="s">
        <v>240</v>
      </c>
      <c r="F73" s="14" t="s">
        <v>1</v>
      </c>
      <c r="G73" s="7" t="str">
        <f t="shared" si="3"/>
        <v>0,7</v>
      </c>
      <c r="H73" s="7">
        <f t="shared" si="3"/>
        <v>0.7</v>
      </c>
    </row>
    <row r="74" spans="1:8" ht="15" hidden="1">
      <c r="A74" s="92" t="s">
        <v>262</v>
      </c>
      <c r="B74" s="8"/>
      <c r="C74" s="14" t="s">
        <v>154</v>
      </c>
      <c r="D74" s="14" t="s">
        <v>289</v>
      </c>
      <c r="E74" s="14" t="s">
        <v>249</v>
      </c>
      <c r="F74" s="14" t="s">
        <v>263</v>
      </c>
      <c r="G74" s="7" t="str">
        <f t="shared" si="3"/>
        <v>0,7</v>
      </c>
      <c r="H74" s="7">
        <f t="shared" si="3"/>
        <v>0.7</v>
      </c>
    </row>
    <row r="75" spans="1:8" ht="15" hidden="1">
      <c r="A75" s="92" t="s">
        <v>266</v>
      </c>
      <c r="B75" s="8"/>
      <c r="C75" s="14" t="s">
        <v>154</v>
      </c>
      <c r="D75" s="14" t="s">
        <v>289</v>
      </c>
      <c r="E75" s="14" t="s">
        <v>249</v>
      </c>
      <c r="F75" s="14" t="s">
        <v>267</v>
      </c>
      <c r="G75" s="14" t="s">
        <v>617</v>
      </c>
      <c r="H75" s="7">
        <v>0.7</v>
      </c>
    </row>
    <row r="76" spans="1:8" ht="19.5" customHeight="1" hidden="1">
      <c r="A76" s="93" t="s">
        <v>155</v>
      </c>
      <c r="B76" s="1">
        <v>737</v>
      </c>
      <c r="C76" s="94" t="s">
        <v>156</v>
      </c>
      <c r="D76" s="94" t="s">
        <v>225</v>
      </c>
      <c r="E76" s="94"/>
      <c r="F76" s="94" t="s">
        <v>1</v>
      </c>
      <c r="G76" s="9">
        <f aca="true" t="shared" si="4" ref="G76:G82">G77</f>
        <v>0</v>
      </c>
      <c r="H76" s="9"/>
    </row>
    <row r="77" spans="1:8" ht="30" hidden="1">
      <c r="A77" s="92" t="s">
        <v>226</v>
      </c>
      <c r="B77" s="8">
        <v>737</v>
      </c>
      <c r="C77" s="14" t="s">
        <v>156</v>
      </c>
      <c r="D77" s="14" t="s">
        <v>227</v>
      </c>
      <c r="E77" s="14"/>
      <c r="F77" s="14" t="s">
        <v>1</v>
      </c>
      <c r="G77" s="7">
        <f t="shared" si="4"/>
        <v>0</v>
      </c>
      <c r="H77" s="7"/>
    </row>
    <row r="78" spans="1:8" ht="45" hidden="1">
      <c r="A78" s="92" t="s">
        <v>228</v>
      </c>
      <c r="B78" s="8">
        <v>737</v>
      </c>
      <c r="C78" s="14" t="s">
        <v>156</v>
      </c>
      <c r="D78" s="14" t="s">
        <v>229</v>
      </c>
      <c r="E78" s="14"/>
      <c r="F78" s="14" t="s">
        <v>1</v>
      </c>
      <c r="G78" s="7">
        <f t="shared" si="4"/>
        <v>0</v>
      </c>
      <c r="H78" s="7"/>
    </row>
    <row r="79" spans="1:8" ht="45" hidden="1">
      <c r="A79" s="92" t="s">
        <v>230</v>
      </c>
      <c r="B79" s="8">
        <v>737</v>
      </c>
      <c r="C79" s="14" t="s">
        <v>156</v>
      </c>
      <c r="D79" s="14" t="s">
        <v>231</v>
      </c>
      <c r="E79" s="14"/>
      <c r="F79" s="14" t="s">
        <v>1</v>
      </c>
      <c r="G79" s="7">
        <f t="shared" si="4"/>
        <v>0</v>
      </c>
      <c r="H79" s="7"/>
    </row>
    <row r="80" spans="1:8" ht="15" hidden="1">
      <c r="A80" s="92" t="s">
        <v>290</v>
      </c>
      <c r="B80" s="8">
        <v>737</v>
      </c>
      <c r="C80" s="14" t="s">
        <v>156</v>
      </c>
      <c r="D80" s="14" t="s">
        <v>291</v>
      </c>
      <c r="E80" s="14"/>
      <c r="F80" s="14" t="s">
        <v>1</v>
      </c>
      <c r="G80" s="7">
        <f t="shared" si="4"/>
        <v>0</v>
      </c>
      <c r="H80" s="7"/>
    </row>
    <row r="81" spans="1:8" ht="45" hidden="1">
      <c r="A81" s="92" t="s">
        <v>248</v>
      </c>
      <c r="B81" s="8">
        <v>737</v>
      </c>
      <c r="C81" s="14" t="s">
        <v>156</v>
      </c>
      <c r="D81" s="14" t="s">
        <v>291</v>
      </c>
      <c r="E81" s="14" t="s">
        <v>240</v>
      </c>
      <c r="F81" s="14" t="s">
        <v>1</v>
      </c>
      <c r="G81" s="7">
        <f t="shared" si="4"/>
        <v>0</v>
      </c>
      <c r="H81" s="7"/>
    </row>
    <row r="82" spans="1:8" ht="15" hidden="1">
      <c r="A82" s="92" t="s">
        <v>238</v>
      </c>
      <c r="B82" s="8"/>
      <c r="C82" s="14" t="s">
        <v>156</v>
      </c>
      <c r="D82" s="14" t="s">
        <v>291</v>
      </c>
      <c r="E82" s="14" t="s">
        <v>249</v>
      </c>
      <c r="F82" s="14" t="s">
        <v>240</v>
      </c>
      <c r="G82" s="7">
        <f t="shared" si="4"/>
        <v>0</v>
      </c>
      <c r="H82" s="7"/>
    </row>
    <row r="83" spans="1:8" ht="15" hidden="1">
      <c r="A83" s="92" t="s">
        <v>284</v>
      </c>
      <c r="B83" s="8"/>
      <c r="C83" s="14" t="s">
        <v>156</v>
      </c>
      <c r="D83" s="14" t="s">
        <v>291</v>
      </c>
      <c r="E83" s="14" t="s">
        <v>249</v>
      </c>
      <c r="F83" s="14" t="s">
        <v>250</v>
      </c>
      <c r="G83" s="14"/>
      <c r="H83" s="7"/>
    </row>
    <row r="84" spans="1:8" ht="21" customHeight="1">
      <c r="A84" s="93" t="s">
        <v>157</v>
      </c>
      <c r="B84" s="1">
        <v>737</v>
      </c>
      <c r="C84" s="94" t="s">
        <v>158</v>
      </c>
      <c r="D84" s="94" t="s">
        <v>225</v>
      </c>
      <c r="E84" s="94"/>
      <c r="F84" s="94"/>
      <c r="G84" s="9">
        <f aca="true" t="shared" si="5" ref="G84:H90">G85</f>
        <v>1034.3</v>
      </c>
      <c r="H84" s="9">
        <f t="shared" si="5"/>
        <v>1027.9</v>
      </c>
    </row>
    <row r="85" spans="1:8" ht="37.5" customHeight="1">
      <c r="A85" s="92" t="s">
        <v>226</v>
      </c>
      <c r="B85" s="8">
        <v>737</v>
      </c>
      <c r="C85" s="14" t="s">
        <v>158</v>
      </c>
      <c r="D85" s="14" t="s">
        <v>227</v>
      </c>
      <c r="E85" s="14"/>
      <c r="F85" s="14"/>
      <c r="G85" s="7">
        <f t="shared" si="5"/>
        <v>1034.3</v>
      </c>
      <c r="H85" s="7">
        <f t="shared" si="5"/>
        <v>1027.9</v>
      </c>
    </row>
    <row r="86" spans="1:8" ht="42.75" customHeight="1">
      <c r="A86" s="92" t="s">
        <v>228</v>
      </c>
      <c r="B86" s="8">
        <v>737</v>
      </c>
      <c r="C86" s="14" t="s">
        <v>158</v>
      </c>
      <c r="D86" s="14" t="s">
        <v>229</v>
      </c>
      <c r="E86" s="14"/>
      <c r="F86" s="14"/>
      <c r="G86" s="7">
        <f t="shared" si="5"/>
        <v>1034.3</v>
      </c>
      <c r="H86" s="7">
        <f t="shared" si="5"/>
        <v>1027.9</v>
      </c>
    </row>
    <row r="87" spans="1:8" ht="48.75" customHeight="1">
      <c r="A87" s="92" t="s">
        <v>230</v>
      </c>
      <c r="B87" s="8">
        <v>737</v>
      </c>
      <c r="C87" s="14" t="s">
        <v>158</v>
      </c>
      <c r="D87" s="14" t="s">
        <v>231</v>
      </c>
      <c r="E87" s="14"/>
      <c r="F87" s="14"/>
      <c r="G87" s="7">
        <f t="shared" si="5"/>
        <v>1034.3</v>
      </c>
      <c r="H87" s="7">
        <f t="shared" si="5"/>
        <v>1027.9</v>
      </c>
    </row>
    <row r="88" spans="1:8" ht="30" customHeight="1">
      <c r="A88" s="92" t="s">
        <v>292</v>
      </c>
      <c r="B88" s="8">
        <v>737</v>
      </c>
      <c r="C88" s="14" t="s">
        <v>158</v>
      </c>
      <c r="D88" s="14" t="s">
        <v>293</v>
      </c>
      <c r="E88" s="14"/>
      <c r="F88" s="14"/>
      <c r="G88" s="7">
        <f t="shared" si="5"/>
        <v>1034.3</v>
      </c>
      <c r="H88" s="7">
        <f t="shared" si="5"/>
        <v>1027.9</v>
      </c>
    </row>
    <row r="89" spans="1:8" ht="20.25" customHeight="1">
      <c r="A89" s="92" t="s">
        <v>278</v>
      </c>
      <c r="B89" s="8">
        <v>737</v>
      </c>
      <c r="C89" s="14" t="s">
        <v>158</v>
      </c>
      <c r="D89" s="14" t="s">
        <v>293</v>
      </c>
      <c r="E89" s="14" t="s">
        <v>279</v>
      </c>
      <c r="F89" s="14" t="s">
        <v>1</v>
      </c>
      <c r="G89" s="7">
        <v>1034.3</v>
      </c>
      <c r="H89" s="7">
        <v>1027.9</v>
      </c>
    </row>
    <row r="90" spans="1:8" ht="15" hidden="1">
      <c r="A90" s="92" t="s">
        <v>238</v>
      </c>
      <c r="B90" s="8"/>
      <c r="C90" s="14" t="s">
        <v>158</v>
      </c>
      <c r="D90" s="14" t="s">
        <v>294</v>
      </c>
      <c r="E90" s="14" t="s">
        <v>295</v>
      </c>
      <c r="F90" s="6">
        <v>200</v>
      </c>
      <c r="G90" s="7">
        <f t="shared" si="5"/>
        <v>710.8000000000001</v>
      </c>
      <c r="H90" s="7">
        <f t="shared" si="5"/>
        <v>602.8</v>
      </c>
    </row>
    <row r="91" spans="1:8" ht="15" hidden="1">
      <c r="A91" s="92" t="s">
        <v>284</v>
      </c>
      <c r="B91" s="8"/>
      <c r="C91" s="14" t="s">
        <v>158</v>
      </c>
      <c r="D91" s="14" t="s">
        <v>294</v>
      </c>
      <c r="E91" s="14" t="s">
        <v>295</v>
      </c>
      <c r="F91" s="6">
        <v>290</v>
      </c>
      <c r="G91" s="7">
        <f>833.7-122.9</f>
        <v>710.8000000000001</v>
      </c>
      <c r="H91" s="7">
        <f>839.8-237</f>
        <v>602.8</v>
      </c>
    </row>
    <row r="92" spans="1:8" ht="15.75" hidden="1">
      <c r="A92" s="93" t="s">
        <v>159</v>
      </c>
      <c r="B92" s="1"/>
      <c r="C92" s="94" t="s">
        <v>160</v>
      </c>
      <c r="D92" s="94" t="s">
        <v>225</v>
      </c>
      <c r="E92" s="94"/>
      <c r="F92" s="94"/>
      <c r="G92" s="94"/>
      <c r="H92" s="9">
        <f aca="true" t="shared" si="6" ref="H92:H97">H93</f>
        <v>0</v>
      </c>
    </row>
    <row r="93" spans="1:8" ht="24" customHeight="1" hidden="1">
      <c r="A93" s="92" t="s">
        <v>226</v>
      </c>
      <c r="B93" s="8"/>
      <c r="C93" s="14" t="s">
        <v>160</v>
      </c>
      <c r="D93" s="14" t="s">
        <v>227</v>
      </c>
      <c r="E93" s="94"/>
      <c r="F93" s="94"/>
      <c r="G93" s="94"/>
      <c r="H93" s="7">
        <f t="shared" si="6"/>
        <v>0</v>
      </c>
    </row>
    <row r="94" spans="1:8" ht="45" hidden="1">
      <c r="A94" s="92" t="s">
        <v>228</v>
      </c>
      <c r="B94" s="8"/>
      <c r="C94" s="14" t="s">
        <v>160</v>
      </c>
      <c r="D94" s="14" t="s">
        <v>229</v>
      </c>
      <c r="E94" s="98"/>
      <c r="F94" s="98"/>
      <c r="G94" s="98"/>
      <c r="H94" s="7">
        <f t="shared" si="6"/>
        <v>0</v>
      </c>
    </row>
    <row r="95" spans="1:8" ht="45" hidden="1">
      <c r="A95" s="92" t="s">
        <v>230</v>
      </c>
      <c r="B95" s="8"/>
      <c r="C95" s="14" t="s">
        <v>160</v>
      </c>
      <c r="D95" s="14" t="s">
        <v>231</v>
      </c>
      <c r="E95" s="14"/>
      <c r="F95" s="14"/>
      <c r="G95" s="14"/>
      <c r="H95" s="7">
        <f t="shared" si="6"/>
        <v>0</v>
      </c>
    </row>
    <row r="96" spans="1:8" ht="17.25" customHeight="1" hidden="1">
      <c r="A96" s="92" t="s">
        <v>159</v>
      </c>
      <c r="B96" s="8"/>
      <c r="C96" s="14" t="s">
        <v>160</v>
      </c>
      <c r="D96" s="14" t="s">
        <v>296</v>
      </c>
      <c r="E96" s="14"/>
      <c r="F96" s="14"/>
      <c r="G96" s="14"/>
      <c r="H96" s="7">
        <f t="shared" si="6"/>
        <v>0</v>
      </c>
    </row>
    <row r="97" spans="1:8" ht="30" customHeight="1" hidden="1">
      <c r="A97" s="92" t="s">
        <v>618</v>
      </c>
      <c r="B97" s="8"/>
      <c r="C97" s="14" t="s">
        <v>160</v>
      </c>
      <c r="D97" s="14" t="s">
        <v>296</v>
      </c>
      <c r="E97" s="14" t="s">
        <v>240</v>
      </c>
      <c r="F97" s="14" t="s">
        <v>1</v>
      </c>
      <c r="G97" s="14"/>
      <c r="H97" s="7">
        <f t="shared" si="6"/>
        <v>0</v>
      </c>
    </row>
    <row r="98" spans="1:8" ht="15" hidden="1">
      <c r="A98" s="92" t="s">
        <v>260</v>
      </c>
      <c r="B98" s="8"/>
      <c r="C98" s="14" t="s">
        <v>160</v>
      </c>
      <c r="D98" s="14" t="s">
        <v>296</v>
      </c>
      <c r="E98" s="14" t="s">
        <v>249</v>
      </c>
      <c r="F98" s="6">
        <v>310</v>
      </c>
      <c r="G98" s="6"/>
      <c r="H98" s="7"/>
    </row>
    <row r="99" spans="1:8" ht="17.25" customHeight="1">
      <c r="A99" s="100" t="s">
        <v>161</v>
      </c>
      <c r="B99" s="129">
        <v>737</v>
      </c>
      <c r="C99" s="101" t="s">
        <v>162</v>
      </c>
      <c r="D99" s="101" t="s">
        <v>225</v>
      </c>
      <c r="E99" s="101"/>
      <c r="F99" s="101" t="s">
        <v>1</v>
      </c>
      <c r="G99" s="9">
        <f>G100</f>
        <v>473.9</v>
      </c>
      <c r="H99" s="9">
        <f>H100</f>
        <v>0</v>
      </c>
    </row>
    <row r="100" spans="1:8" ht="21" customHeight="1">
      <c r="A100" s="102" t="s">
        <v>163</v>
      </c>
      <c r="B100" s="10">
        <v>737</v>
      </c>
      <c r="C100" s="94" t="s">
        <v>164</v>
      </c>
      <c r="D100" s="101" t="s">
        <v>225</v>
      </c>
      <c r="E100" s="101"/>
      <c r="F100" s="101" t="s">
        <v>1</v>
      </c>
      <c r="G100" s="9">
        <f>G102</f>
        <v>473.9</v>
      </c>
      <c r="H100" s="9">
        <f>H102</f>
        <v>0</v>
      </c>
    </row>
    <row r="101" spans="1:8" ht="26.25" customHeight="1">
      <c r="A101" s="92" t="s">
        <v>226</v>
      </c>
      <c r="B101" s="8">
        <v>737</v>
      </c>
      <c r="C101" s="14" t="s">
        <v>164</v>
      </c>
      <c r="D101" s="80" t="s">
        <v>227</v>
      </c>
      <c r="E101" s="80"/>
      <c r="F101" s="80"/>
      <c r="G101" s="7">
        <f>G102</f>
        <v>473.9</v>
      </c>
      <c r="H101" s="7">
        <f>H102</f>
        <v>0</v>
      </c>
    </row>
    <row r="102" spans="1:8" ht="43.5" customHeight="1">
      <c r="A102" s="92" t="s">
        <v>298</v>
      </c>
      <c r="B102" s="8">
        <v>737</v>
      </c>
      <c r="C102" s="14" t="s">
        <v>164</v>
      </c>
      <c r="D102" s="80" t="s">
        <v>299</v>
      </c>
      <c r="E102" s="80"/>
      <c r="F102" s="80" t="s">
        <v>1</v>
      </c>
      <c r="G102" s="7">
        <f>G103</f>
        <v>473.9</v>
      </c>
      <c r="H102" s="7">
        <f>H103</f>
        <v>0</v>
      </c>
    </row>
    <row r="103" spans="1:8" ht="43.5" customHeight="1">
      <c r="A103" s="92" t="s">
        <v>300</v>
      </c>
      <c r="B103" s="8">
        <v>737</v>
      </c>
      <c r="C103" s="14" t="s">
        <v>164</v>
      </c>
      <c r="D103" s="14" t="s">
        <v>301</v>
      </c>
      <c r="E103" s="80"/>
      <c r="F103" s="80" t="s">
        <v>1</v>
      </c>
      <c r="G103" s="7">
        <f>G104+G109</f>
        <v>473.9</v>
      </c>
      <c r="H103" s="7">
        <f>H104+H109</f>
        <v>0</v>
      </c>
    </row>
    <row r="104" spans="1:8" ht="71.25" customHeight="1">
      <c r="A104" s="92" t="s">
        <v>234</v>
      </c>
      <c r="B104" s="8">
        <v>737</v>
      </c>
      <c r="C104" s="14" t="s">
        <v>164</v>
      </c>
      <c r="D104" s="14" t="s">
        <v>301</v>
      </c>
      <c r="E104" s="80" t="s">
        <v>235</v>
      </c>
      <c r="F104" s="80" t="s">
        <v>1</v>
      </c>
      <c r="G104" s="7">
        <v>473.9</v>
      </c>
      <c r="H104" s="7"/>
    </row>
    <row r="105" spans="1:8" ht="15" hidden="1">
      <c r="A105" s="92" t="s">
        <v>238</v>
      </c>
      <c r="B105" s="8"/>
      <c r="C105" s="14" t="s">
        <v>164</v>
      </c>
      <c r="D105" s="14" t="s">
        <v>302</v>
      </c>
      <c r="E105" s="80" t="s">
        <v>237</v>
      </c>
      <c r="F105" s="80" t="s">
        <v>240</v>
      </c>
      <c r="G105" s="7">
        <f>G106</f>
        <v>423.4</v>
      </c>
      <c r="H105" s="7">
        <f>H106</f>
        <v>440.29999999999995</v>
      </c>
    </row>
    <row r="106" spans="1:8" ht="30" hidden="1">
      <c r="A106" s="92" t="s">
        <v>241</v>
      </c>
      <c r="B106" s="8"/>
      <c r="C106" s="14" t="s">
        <v>164</v>
      </c>
      <c r="D106" s="14" t="s">
        <v>302</v>
      </c>
      <c r="E106" s="80" t="s">
        <v>237</v>
      </c>
      <c r="F106" s="80" t="s">
        <v>242</v>
      </c>
      <c r="G106" s="7">
        <f>G107+G108</f>
        <v>423.4</v>
      </c>
      <c r="H106" s="7">
        <f>H107+H108</f>
        <v>440.29999999999995</v>
      </c>
    </row>
    <row r="107" spans="1:8" ht="15" hidden="1">
      <c r="A107" s="92" t="s">
        <v>243</v>
      </c>
      <c r="B107" s="8"/>
      <c r="C107" s="14" t="s">
        <v>164</v>
      </c>
      <c r="D107" s="14" t="s">
        <v>302</v>
      </c>
      <c r="E107" s="80" t="s">
        <v>237</v>
      </c>
      <c r="F107" s="80" t="s">
        <v>244</v>
      </c>
      <c r="G107" s="7">
        <v>325.2</v>
      </c>
      <c r="H107" s="7">
        <v>338.2</v>
      </c>
    </row>
    <row r="108" spans="1:8" ht="15" hidden="1">
      <c r="A108" s="92" t="s">
        <v>303</v>
      </c>
      <c r="B108" s="8"/>
      <c r="C108" s="14" t="s">
        <v>164</v>
      </c>
      <c r="D108" s="14" t="s">
        <v>302</v>
      </c>
      <c r="E108" s="80" t="s">
        <v>237</v>
      </c>
      <c r="F108" s="80" t="s">
        <v>247</v>
      </c>
      <c r="G108" s="7">
        <v>98.2</v>
      </c>
      <c r="H108" s="7">
        <v>102.1</v>
      </c>
    </row>
    <row r="109" spans="1:8" ht="42" customHeight="1" hidden="1">
      <c r="A109" s="118" t="s">
        <v>248</v>
      </c>
      <c r="B109" s="136">
        <v>737</v>
      </c>
      <c r="C109" s="14" t="s">
        <v>164</v>
      </c>
      <c r="D109" s="14" t="s">
        <v>301</v>
      </c>
      <c r="E109" s="80" t="s">
        <v>240</v>
      </c>
      <c r="F109" s="80" t="s">
        <v>1</v>
      </c>
      <c r="G109" s="7"/>
      <c r="H109" s="7"/>
    </row>
    <row r="110" spans="1:8" ht="15" hidden="1">
      <c r="A110" s="92" t="s">
        <v>262</v>
      </c>
      <c r="B110" s="8"/>
      <c r="C110" s="14" t="s">
        <v>164</v>
      </c>
      <c r="D110" s="14" t="s">
        <v>302</v>
      </c>
      <c r="E110" s="80" t="s">
        <v>249</v>
      </c>
      <c r="F110" s="80" t="s">
        <v>263</v>
      </c>
      <c r="G110" s="7">
        <f>G111</f>
        <v>31.5</v>
      </c>
      <c r="H110" s="7">
        <f>H111</f>
        <v>31.5</v>
      </c>
    </row>
    <row r="111" spans="1:8" ht="15" hidden="1">
      <c r="A111" s="103" t="s">
        <v>266</v>
      </c>
      <c r="B111" s="130"/>
      <c r="C111" s="14" t="s">
        <v>164</v>
      </c>
      <c r="D111" s="80" t="s">
        <v>302</v>
      </c>
      <c r="E111" s="80" t="s">
        <v>249</v>
      </c>
      <c r="F111" s="80" t="s">
        <v>267</v>
      </c>
      <c r="G111" s="7">
        <v>31.5</v>
      </c>
      <c r="H111" s="7">
        <v>31.5</v>
      </c>
    </row>
    <row r="112" spans="1:8" ht="30" customHeight="1">
      <c r="A112" s="100" t="s">
        <v>165</v>
      </c>
      <c r="B112" s="129">
        <v>737</v>
      </c>
      <c r="C112" s="94" t="s">
        <v>166</v>
      </c>
      <c r="D112" s="101" t="s">
        <v>225</v>
      </c>
      <c r="E112" s="101"/>
      <c r="F112" s="101"/>
      <c r="G112" s="9">
        <f>G113+G122</f>
        <v>10</v>
      </c>
      <c r="H112" s="9"/>
    </row>
    <row r="113" spans="1:8" ht="63" hidden="1">
      <c r="A113" s="138" t="s">
        <v>167</v>
      </c>
      <c r="B113" s="1">
        <v>737</v>
      </c>
      <c r="C113" s="94" t="s">
        <v>168</v>
      </c>
      <c r="D113" s="101" t="s">
        <v>225</v>
      </c>
      <c r="E113" s="101"/>
      <c r="F113" s="101"/>
      <c r="G113" s="9">
        <f>G114</f>
        <v>0</v>
      </c>
      <c r="H113" s="9"/>
    </row>
    <row r="114" spans="1:8" ht="30" hidden="1">
      <c r="A114" s="92" t="s">
        <v>304</v>
      </c>
      <c r="B114" s="8">
        <v>737</v>
      </c>
      <c r="C114" s="14" t="s">
        <v>168</v>
      </c>
      <c r="D114" s="80" t="s">
        <v>305</v>
      </c>
      <c r="E114" s="80"/>
      <c r="F114" s="80"/>
      <c r="G114" s="7">
        <f>G115</f>
        <v>0</v>
      </c>
      <c r="H114" s="7"/>
    </row>
    <row r="115" spans="1:8" ht="75" hidden="1">
      <c r="A115" s="92" t="s">
        <v>402</v>
      </c>
      <c r="B115" s="8">
        <v>737</v>
      </c>
      <c r="C115" s="14" t="s">
        <v>168</v>
      </c>
      <c r="D115" s="14" t="s">
        <v>307</v>
      </c>
      <c r="E115" s="14"/>
      <c r="F115" s="14"/>
      <c r="G115" s="7">
        <f>G116</f>
        <v>0</v>
      </c>
      <c r="H115" s="7"/>
    </row>
    <row r="116" spans="1:8" ht="16.5" customHeight="1" hidden="1">
      <c r="A116" s="92" t="s">
        <v>310</v>
      </c>
      <c r="B116" s="8">
        <v>737</v>
      </c>
      <c r="C116" s="14" t="s">
        <v>168</v>
      </c>
      <c r="D116" s="14" t="s">
        <v>311</v>
      </c>
      <c r="E116" s="80"/>
      <c r="F116" s="80"/>
      <c r="G116" s="7">
        <f>G117</f>
        <v>0</v>
      </c>
      <c r="H116" s="7"/>
    </row>
    <row r="117" spans="1:8" ht="42" customHeight="1" hidden="1">
      <c r="A117" s="118" t="s">
        <v>248</v>
      </c>
      <c r="B117" s="8">
        <v>737</v>
      </c>
      <c r="C117" s="14" t="s">
        <v>168</v>
      </c>
      <c r="D117" s="14" t="s">
        <v>311</v>
      </c>
      <c r="E117" s="80" t="s">
        <v>240</v>
      </c>
      <c r="F117" s="80"/>
      <c r="G117" s="7"/>
      <c r="H117" s="7"/>
    </row>
    <row r="118" spans="1:8" ht="15" hidden="1">
      <c r="A118" s="92" t="s">
        <v>238</v>
      </c>
      <c r="B118" s="8">
        <v>737</v>
      </c>
      <c r="C118" s="14" t="s">
        <v>168</v>
      </c>
      <c r="D118" s="14" t="s">
        <v>311</v>
      </c>
      <c r="E118" s="80" t="s">
        <v>249</v>
      </c>
      <c r="F118" s="80" t="s">
        <v>240</v>
      </c>
      <c r="G118" s="7">
        <f>G119</f>
        <v>0</v>
      </c>
      <c r="H118" s="7"/>
    </row>
    <row r="119" spans="1:8" ht="15" hidden="1">
      <c r="A119" s="96" t="s">
        <v>312</v>
      </c>
      <c r="B119" s="6">
        <v>737</v>
      </c>
      <c r="C119" s="14" t="s">
        <v>168</v>
      </c>
      <c r="D119" s="14" t="s">
        <v>311</v>
      </c>
      <c r="E119" s="80" t="s">
        <v>249</v>
      </c>
      <c r="F119" s="80" t="s">
        <v>255</v>
      </c>
      <c r="G119" s="7">
        <f>G120</f>
        <v>0</v>
      </c>
      <c r="H119" s="7"/>
    </row>
    <row r="120" spans="1:8" ht="15" hidden="1">
      <c r="A120" s="92" t="s">
        <v>313</v>
      </c>
      <c r="B120" s="8">
        <v>737</v>
      </c>
      <c r="C120" s="14" t="s">
        <v>168</v>
      </c>
      <c r="D120" s="14" t="s">
        <v>311</v>
      </c>
      <c r="E120" s="80" t="s">
        <v>249</v>
      </c>
      <c r="F120" s="80" t="s">
        <v>259</v>
      </c>
      <c r="G120" s="7"/>
      <c r="H120" s="7"/>
    </row>
    <row r="121" spans="1:8" ht="15" hidden="1">
      <c r="A121" s="92"/>
      <c r="B121" s="8">
        <v>737</v>
      </c>
      <c r="C121" s="14" t="s">
        <v>168</v>
      </c>
      <c r="D121" s="14" t="s">
        <v>311</v>
      </c>
      <c r="E121" s="80" t="s">
        <v>249</v>
      </c>
      <c r="F121" s="80" t="s">
        <v>265</v>
      </c>
      <c r="G121" s="7"/>
      <c r="H121" s="7"/>
    </row>
    <row r="122" spans="1:8" ht="47.25">
      <c r="A122" s="93" t="s">
        <v>169</v>
      </c>
      <c r="B122" s="1">
        <v>737</v>
      </c>
      <c r="C122" s="94" t="s">
        <v>170</v>
      </c>
      <c r="D122" s="101" t="s">
        <v>225</v>
      </c>
      <c r="E122" s="101"/>
      <c r="F122" s="101"/>
      <c r="G122" s="9">
        <f aca="true" t="shared" si="7" ref="G122:G127">G123</f>
        <v>10</v>
      </c>
      <c r="H122" s="9"/>
    </row>
    <row r="123" spans="1:8" ht="30">
      <c r="A123" s="92" t="s">
        <v>304</v>
      </c>
      <c r="B123" s="8">
        <v>737</v>
      </c>
      <c r="C123" s="14" t="s">
        <v>170</v>
      </c>
      <c r="D123" s="80" t="s">
        <v>305</v>
      </c>
      <c r="E123" s="80"/>
      <c r="F123" s="80"/>
      <c r="G123" s="7">
        <f t="shared" si="7"/>
        <v>10</v>
      </c>
      <c r="H123" s="9"/>
    </row>
    <row r="124" spans="1:8" ht="45">
      <c r="A124" s="92" t="s">
        <v>314</v>
      </c>
      <c r="B124" s="8">
        <v>737</v>
      </c>
      <c r="C124" s="14" t="s">
        <v>170</v>
      </c>
      <c r="D124" s="80" t="s">
        <v>315</v>
      </c>
      <c r="E124" s="14"/>
      <c r="F124" s="94"/>
      <c r="G124" s="9">
        <f t="shared" si="7"/>
        <v>10</v>
      </c>
      <c r="H124" s="9"/>
    </row>
    <row r="125" spans="1:8" ht="25.5" customHeight="1">
      <c r="A125" s="92" t="s">
        <v>316</v>
      </c>
      <c r="B125" s="8">
        <v>737</v>
      </c>
      <c r="C125" s="14" t="s">
        <v>170</v>
      </c>
      <c r="D125" s="80" t="s">
        <v>317</v>
      </c>
      <c r="E125" s="105"/>
      <c r="F125" s="80"/>
      <c r="G125" s="7">
        <f t="shared" si="7"/>
        <v>10</v>
      </c>
      <c r="H125" s="111"/>
    </row>
    <row r="126" spans="1:8" ht="45">
      <c r="A126" s="92" t="s">
        <v>248</v>
      </c>
      <c r="B126" s="8">
        <v>737</v>
      </c>
      <c r="C126" s="14" t="s">
        <v>170</v>
      </c>
      <c r="D126" s="80" t="s">
        <v>317</v>
      </c>
      <c r="E126" s="80" t="s">
        <v>240</v>
      </c>
      <c r="F126" s="80"/>
      <c r="G126" s="7">
        <v>10</v>
      </c>
      <c r="H126" s="111"/>
    </row>
    <row r="127" spans="1:8" ht="15" customHeight="1" hidden="1">
      <c r="A127" s="92" t="s">
        <v>238</v>
      </c>
      <c r="B127" s="8">
        <v>737</v>
      </c>
      <c r="C127" s="14" t="s">
        <v>170</v>
      </c>
      <c r="D127" s="80" t="s">
        <v>317</v>
      </c>
      <c r="E127" s="80" t="s">
        <v>249</v>
      </c>
      <c r="F127" s="80" t="s">
        <v>255</v>
      </c>
      <c r="G127" s="7">
        <f t="shared" si="7"/>
        <v>0</v>
      </c>
      <c r="H127" s="7"/>
    </row>
    <row r="128" spans="1:8" ht="15" customHeight="1" hidden="1">
      <c r="A128" s="92" t="s">
        <v>312</v>
      </c>
      <c r="B128" s="6">
        <v>737</v>
      </c>
      <c r="C128" s="14" t="s">
        <v>170</v>
      </c>
      <c r="D128" s="80" t="s">
        <v>317</v>
      </c>
      <c r="E128" s="80" t="s">
        <v>249</v>
      </c>
      <c r="F128" s="80" t="s">
        <v>261</v>
      </c>
      <c r="G128" s="7"/>
      <c r="H128" s="7"/>
    </row>
    <row r="129" spans="1:8" ht="17.25" customHeight="1" hidden="1">
      <c r="A129" s="92" t="s">
        <v>260</v>
      </c>
      <c r="B129" s="8">
        <v>737</v>
      </c>
      <c r="C129" s="14" t="s">
        <v>170</v>
      </c>
      <c r="D129" s="14" t="s">
        <v>621</v>
      </c>
      <c r="E129" s="80" t="s">
        <v>249</v>
      </c>
      <c r="F129" s="80" t="s">
        <v>261</v>
      </c>
      <c r="G129" s="80"/>
      <c r="H129" s="7"/>
    </row>
    <row r="130" spans="1:8" ht="20.25" customHeight="1">
      <c r="A130" s="100" t="s">
        <v>171</v>
      </c>
      <c r="B130" s="129">
        <v>737</v>
      </c>
      <c r="C130" s="94" t="s">
        <v>172</v>
      </c>
      <c r="D130" s="101" t="s">
        <v>225</v>
      </c>
      <c r="E130" s="101"/>
      <c r="F130" s="101" t="s">
        <v>1</v>
      </c>
      <c r="G130" s="9">
        <f>G140+G166+G131</f>
        <v>45420.200000000004</v>
      </c>
      <c r="H130" s="9">
        <f>H140+H166+H131</f>
        <v>45535.200000000004</v>
      </c>
    </row>
    <row r="131" spans="1:8" ht="20.25" customHeight="1" hidden="1">
      <c r="A131" s="93" t="s">
        <v>173</v>
      </c>
      <c r="B131" s="1"/>
      <c r="C131" s="94" t="s">
        <v>174</v>
      </c>
      <c r="D131" s="101" t="s">
        <v>225</v>
      </c>
      <c r="E131" s="101"/>
      <c r="F131" s="101"/>
      <c r="G131" s="101"/>
      <c r="H131" s="9">
        <f aca="true" t="shared" si="8" ref="H131:H138">H132</f>
        <v>0</v>
      </c>
    </row>
    <row r="132" spans="1:8" ht="20.25" customHeight="1" hidden="1">
      <c r="A132" s="92" t="s">
        <v>318</v>
      </c>
      <c r="B132" s="8"/>
      <c r="C132" s="14" t="s">
        <v>174</v>
      </c>
      <c r="D132" s="14" t="s">
        <v>227</v>
      </c>
      <c r="E132" s="80"/>
      <c r="F132" s="80"/>
      <c r="G132" s="80"/>
      <c r="H132" s="7">
        <f t="shared" si="8"/>
        <v>0</v>
      </c>
    </row>
    <row r="133" spans="1:8" ht="31.5" customHeight="1" hidden="1">
      <c r="A133" s="92" t="s">
        <v>228</v>
      </c>
      <c r="B133" s="8"/>
      <c r="C133" s="14" t="s">
        <v>174</v>
      </c>
      <c r="D133" s="14" t="s">
        <v>229</v>
      </c>
      <c r="E133" s="80"/>
      <c r="F133" s="80"/>
      <c r="G133" s="80"/>
      <c r="H133" s="7">
        <f t="shared" si="8"/>
        <v>0</v>
      </c>
    </row>
    <row r="134" spans="1:8" ht="31.5" customHeight="1" hidden="1">
      <c r="A134" s="92" t="s">
        <v>230</v>
      </c>
      <c r="B134" s="8"/>
      <c r="C134" s="14" t="s">
        <v>174</v>
      </c>
      <c r="D134" s="14" t="s">
        <v>231</v>
      </c>
      <c r="E134" s="80"/>
      <c r="F134" s="80"/>
      <c r="G134" s="80"/>
      <c r="H134" s="7">
        <f t="shared" si="8"/>
        <v>0</v>
      </c>
    </row>
    <row r="135" spans="1:8" ht="30" customHeight="1" hidden="1">
      <c r="A135" s="92" t="s">
        <v>319</v>
      </c>
      <c r="B135" s="8"/>
      <c r="C135" s="14" t="s">
        <v>174</v>
      </c>
      <c r="D135" s="14" t="s">
        <v>320</v>
      </c>
      <c r="E135" s="80"/>
      <c r="F135" s="80"/>
      <c r="G135" s="80"/>
      <c r="H135" s="7">
        <f t="shared" si="8"/>
        <v>0</v>
      </c>
    </row>
    <row r="136" spans="1:8" ht="28.5" customHeight="1" hidden="1">
      <c r="A136" s="92" t="s">
        <v>248</v>
      </c>
      <c r="B136" s="8"/>
      <c r="C136" s="14" t="s">
        <v>174</v>
      </c>
      <c r="D136" s="14" t="s">
        <v>320</v>
      </c>
      <c r="E136" s="80" t="s">
        <v>240</v>
      </c>
      <c r="F136" s="80"/>
      <c r="G136" s="80"/>
      <c r="H136" s="7">
        <f t="shared" si="8"/>
        <v>0</v>
      </c>
    </row>
    <row r="137" spans="1:8" ht="20.25" customHeight="1" hidden="1">
      <c r="A137" s="92" t="s">
        <v>238</v>
      </c>
      <c r="B137" s="8"/>
      <c r="C137" s="14" t="s">
        <v>174</v>
      </c>
      <c r="D137" s="14" t="s">
        <v>320</v>
      </c>
      <c r="E137" s="80" t="s">
        <v>249</v>
      </c>
      <c r="F137" s="80" t="s">
        <v>240</v>
      </c>
      <c r="G137" s="80"/>
      <c r="H137" s="7">
        <f t="shared" si="8"/>
        <v>0</v>
      </c>
    </row>
    <row r="138" spans="1:8" ht="20.25" customHeight="1" hidden="1">
      <c r="A138" s="92" t="s">
        <v>312</v>
      </c>
      <c r="B138" s="8"/>
      <c r="C138" s="14" t="s">
        <v>174</v>
      </c>
      <c r="D138" s="14" t="s">
        <v>320</v>
      </c>
      <c r="E138" s="80" t="s">
        <v>249</v>
      </c>
      <c r="F138" s="80" t="s">
        <v>255</v>
      </c>
      <c r="G138" s="80"/>
      <c r="H138" s="7">
        <f t="shared" si="8"/>
        <v>0</v>
      </c>
    </row>
    <row r="139" spans="1:8" ht="20.25" customHeight="1" hidden="1">
      <c r="A139" s="92" t="s">
        <v>313</v>
      </c>
      <c r="B139" s="8"/>
      <c r="C139" s="14" t="s">
        <v>174</v>
      </c>
      <c r="D139" s="14" t="s">
        <v>320</v>
      </c>
      <c r="E139" s="14" t="s">
        <v>249</v>
      </c>
      <c r="F139" s="14" t="s">
        <v>259</v>
      </c>
      <c r="G139" s="14"/>
      <c r="H139" s="7"/>
    </row>
    <row r="140" spans="1:8" ht="21" customHeight="1">
      <c r="A140" s="93" t="s">
        <v>175</v>
      </c>
      <c r="B140" s="1">
        <v>737</v>
      </c>
      <c r="C140" s="94" t="s">
        <v>176</v>
      </c>
      <c r="D140" s="101" t="s">
        <v>225</v>
      </c>
      <c r="E140" s="101"/>
      <c r="F140" s="101" t="s">
        <v>1</v>
      </c>
      <c r="G140" s="9">
        <f>G145+G141</f>
        <v>45420.200000000004</v>
      </c>
      <c r="H140" s="9">
        <f>H145+H141</f>
        <v>45535.200000000004</v>
      </c>
    </row>
    <row r="141" spans="1:8" ht="15.75">
      <c r="A141" s="92" t="s">
        <v>351</v>
      </c>
      <c r="B141" s="8">
        <v>737</v>
      </c>
      <c r="C141" s="14" t="s">
        <v>176</v>
      </c>
      <c r="D141" s="80" t="s">
        <v>305</v>
      </c>
      <c r="E141" s="80"/>
      <c r="F141" s="101"/>
      <c r="G141" s="7">
        <f aca="true" t="shared" si="9" ref="G141:H143">G142</f>
        <v>42105.3</v>
      </c>
      <c r="H141" s="7">
        <f t="shared" si="9"/>
        <v>42105.3</v>
      </c>
    </row>
    <row r="142" spans="1:8" ht="15.75">
      <c r="A142" s="92" t="s">
        <v>533</v>
      </c>
      <c r="B142" s="8">
        <v>737</v>
      </c>
      <c r="C142" s="14" t="s">
        <v>176</v>
      </c>
      <c r="D142" s="80" t="s">
        <v>532</v>
      </c>
      <c r="E142" s="80"/>
      <c r="F142" s="101"/>
      <c r="G142" s="7">
        <f t="shared" si="9"/>
        <v>42105.3</v>
      </c>
      <c r="H142" s="7">
        <f t="shared" si="9"/>
        <v>42105.3</v>
      </c>
    </row>
    <row r="143" spans="1:8" ht="60">
      <c r="A143" s="92" t="s">
        <v>534</v>
      </c>
      <c r="B143" s="8">
        <v>737</v>
      </c>
      <c r="C143" s="14" t="s">
        <v>176</v>
      </c>
      <c r="D143" s="80" t="s">
        <v>535</v>
      </c>
      <c r="E143" s="80"/>
      <c r="F143" s="101"/>
      <c r="G143" s="7">
        <f t="shared" si="9"/>
        <v>42105.3</v>
      </c>
      <c r="H143" s="7">
        <f t="shared" si="9"/>
        <v>42105.3</v>
      </c>
    </row>
    <row r="144" spans="1:8" ht="45">
      <c r="A144" s="118" t="s">
        <v>248</v>
      </c>
      <c r="B144" s="8">
        <v>737</v>
      </c>
      <c r="C144" s="14" t="s">
        <v>176</v>
      </c>
      <c r="D144" s="80" t="s">
        <v>535</v>
      </c>
      <c r="E144" s="80" t="s">
        <v>240</v>
      </c>
      <c r="F144" s="101"/>
      <c r="G144" s="7">
        <v>42105.3</v>
      </c>
      <c r="H144" s="7">
        <v>42105.3</v>
      </c>
    </row>
    <row r="145" spans="1:8" ht="28.5" customHeight="1">
      <c r="A145" s="92" t="s">
        <v>318</v>
      </c>
      <c r="B145" s="8">
        <v>737</v>
      </c>
      <c r="C145" s="14" t="s">
        <v>176</v>
      </c>
      <c r="D145" s="14" t="s">
        <v>227</v>
      </c>
      <c r="E145" s="80"/>
      <c r="F145" s="80"/>
      <c r="G145" s="7">
        <f>G146</f>
        <v>3314.9</v>
      </c>
      <c r="H145" s="7">
        <f>H146</f>
        <v>3429.9</v>
      </c>
    </row>
    <row r="146" spans="1:8" ht="45">
      <c r="A146" s="92" t="s">
        <v>228</v>
      </c>
      <c r="B146" s="8">
        <v>737</v>
      </c>
      <c r="C146" s="14" t="s">
        <v>176</v>
      </c>
      <c r="D146" s="14" t="s">
        <v>229</v>
      </c>
      <c r="E146" s="80"/>
      <c r="F146" s="80"/>
      <c r="G146" s="7">
        <f>G147</f>
        <v>3314.9</v>
      </c>
      <c r="H146" s="7">
        <f>H147</f>
        <v>3429.9</v>
      </c>
    </row>
    <row r="147" spans="1:8" ht="45">
      <c r="A147" s="92" t="s">
        <v>230</v>
      </c>
      <c r="B147" s="8">
        <v>737</v>
      </c>
      <c r="C147" s="14" t="s">
        <v>176</v>
      </c>
      <c r="D147" s="14" t="s">
        <v>231</v>
      </c>
      <c r="E147" s="80"/>
      <c r="F147" s="80"/>
      <c r="G147" s="7">
        <f>G148+G153+G160</f>
        <v>3314.9</v>
      </c>
      <c r="H147" s="7">
        <f>H148+H153+H160</f>
        <v>3429.9</v>
      </c>
    </row>
    <row r="148" spans="1:8" ht="33.75" customHeight="1" hidden="1">
      <c r="A148" s="92" t="s">
        <v>330</v>
      </c>
      <c r="B148" s="8"/>
      <c r="C148" s="14" t="s">
        <v>176</v>
      </c>
      <c r="D148" s="14" t="s">
        <v>331</v>
      </c>
      <c r="E148" s="80"/>
      <c r="F148" s="80"/>
      <c r="G148" s="7">
        <f aca="true" t="shared" si="10" ref="G148:H151">G149</f>
        <v>0</v>
      </c>
      <c r="H148" s="7">
        <f t="shared" si="10"/>
        <v>0</v>
      </c>
    </row>
    <row r="149" spans="1:8" ht="45" hidden="1">
      <c r="A149" s="92" t="s">
        <v>248</v>
      </c>
      <c r="B149" s="8"/>
      <c r="C149" s="14" t="s">
        <v>176</v>
      </c>
      <c r="D149" s="14" t="s">
        <v>331</v>
      </c>
      <c r="E149" s="80" t="s">
        <v>240</v>
      </c>
      <c r="F149" s="80"/>
      <c r="G149" s="7">
        <f t="shared" si="10"/>
        <v>0</v>
      </c>
      <c r="H149" s="7">
        <f t="shared" si="10"/>
        <v>0</v>
      </c>
    </row>
    <row r="150" spans="1:8" ht="15" hidden="1">
      <c r="A150" s="92" t="s">
        <v>238</v>
      </c>
      <c r="B150" s="8"/>
      <c r="C150" s="14" t="s">
        <v>176</v>
      </c>
      <c r="D150" s="14" t="s">
        <v>331</v>
      </c>
      <c r="E150" s="80" t="s">
        <v>249</v>
      </c>
      <c r="F150" s="80" t="s">
        <v>240</v>
      </c>
      <c r="G150" s="7">
        <f t="shared" si="10"/>
        <v>0</v>
      </c>
      <c r="H150" s="7">
        <f t="shared" si="10"/>
        <v>0</v>
      </c>
    </row>
    <row r="151" spans="1:8" ht="15" hidden="1">
      <c r="A151" s="92" t="s">
        <v>312</v>
      </c>
      <c r="B151" s="8"/>
      <c r="C151" s="14" t="s">
        <v>176</v>
      </c>
      <c r="D151" s="14" t="s">
        <v>331</v>
      </c>
      <c r="E151" s="80" t="s">
        <v>249</v>
      </c>
      <c r="F151" s="80" t="s">
        <v>255</v>
      </c>
      <c r="G151" s="7">
        <f t="shared" si="10"/>
        <v>0</v>
      </c>
      <c r="H151" s="7">
        <f t="shared" si="10"/>
        <v>0</v>
      </c>
    </row>
    <row r="152" spans="1:8" ht="15" hidden="1">
      <c r="A152" s="92" t="s">
        <v>313</v>
      </c>
      <c r="B152" s="8"/>
      <c r="C152" s="14" t="s">
        <v>176</v>
      </c>
      <c r="D152" s="14" t="s">
        <v>331</v>
      </c>
      <c r="E152" s="14" t="s">
        <v>249</v>
      </c>
      <c r="F152" s="14" t="s">
        <v>259</v>
      </c>
      <c r="G152" s="14"/>
      <c r="H152" s="7"/>
    </row>
    <row r="153" spans="1:8" ht="30" hidden="1">
      <c r="A153" s="92" t="s">
        <v>330</v>
      </c>
      <c r="B153" s="8"/>
      <c r="C153" s="14" t="s">
        <v>176</v>
      </c>
      <c r="D153" s="14" t="s">
        <v>333</v>
      </c>
      <c r="E153" s="80"/>
      <c r="F153" s="80"/>
      <c r="G153" s="80"/>
      <c r="H153" s="7">
        <f>H154</f>
        <v>0</v>
      </c>
    </row>
    <row r="154" spans="1:8" ht="45" hidden="1">
      <c r="A154" s="92" t="s">
        <v>248</v>
      </c>
      <c r="B154" s="8"/>
      <c r="C154" s="14" t="s">
        <v>176</v>
      </c>
      <c r="D154" s="14" t="s">
        <v>333</v>
      </c>
      <c r="E154" s="80" t="s">
        <v>240</v>
      </c>
      <c r="F154" s="80"/>
      <c r="G154" s="80"/>
      <c r="H154" s="7">
        <f>H155+H158+H159</f>
        <v>0</v>
      </c>
    </row>
    <row r="155" spans="1:8" ht="15" hidden="1">
      <c r="A155" s="92" t="s">
        <v>238</v>
      </c>
      <c r="B155" s="8"/>
      <c r="C155" s="14" t="s">
        <v>176</v>
      </c>
      <c r="D155" s="14" t="s">
        <v>333</v>
      </c>
      <c r="E155" s="80" t="s">
        <v>249</v>
      </c>
      <c r="F155" s="80" t="s">
        <v>240</v>
      </c>
      <c r="G155" s="80"/>
      <c r="H155" s="7">
        <f>H156</f>
        <v>0</v>
      </c>
    </row>
    <row r="156" spans="1:8" ht="15" hidden="1">
      <c r="A156" s="92" t="s">
        <v>312</v>
      </c>
      <c r="B156" s="8"/>
      <c r="C156" s="14" t="s">
        <v>176</v>
      </c>
      <c r="D156" s="14" t="s">
        <v>333</v>
      </c>
      <c r="E156" s="80" t="s">
        <v>249</v>
      </c>
      <c r="F156" s="80" t="s">
        <v>255</v>
      </c>
      <c r="G156" s="80"/>
      <c r="H156" s="7">
        <f>H157</f>
        <v>0</v>
      </c>
    </row>
    <row r="157" spans="1:8" ht="15" hidden="1">
      <c r="A157" s="92" t="s">
        <v>313</v>
      </c>
      <c r="B157" s="8"/>
      <c r="C157" s="14" t="s">
        <v>176</v>
      </c>
      <c r="D157" s="14" t="s">
        <v>333</v>
      </c>
      <c r="E157" s="14" t="s">
        <v>249</v>
      </c>
      <c r="F157" s="14" t="s">
        <v>259</v>
      </c>
      <c r="G157" s="14"/>
      <c r="H157" s="7"/>
    </row>
    <row r="158" spans="1:8" ht="15" hidden="1">
      <c r="A158" s="92"/>
      <c r="B158" s="8"/>
      <c r="C158" s="14" t="s">
        <v>176</v>
      </c>
      <c r="D158" s="14" t="s">
        <v>333</v>
      </c>
      <c r="E158" s="14" t="s">
        <v>249</v>
      </c>
      <c r="F158" s="14" t="s">
        <v>265</v>
      </c>
      <c r="G158" s="14"/>
      <c r="H158" s="7"/>
    </row>
    <row r="159" spans="1:8" ht="15" hidden="1">
      <c r="A159" s="92"/>
      <c r="B159" s="8"/>
      <c r="C159" s="14" t="s">
        <v>176</v>
      </c>
      <c r="D159" s="14" t="s">
        <v>333</v>
      </c>
      <c r="E159" s="14" t="s">
        <v>249</v>
      </c>
      <c r="F159" s="14" t="s">
        <v>267</v>
      </c>
      <c r="G159" s="14"/>
      <c r="H159" s="7"/>
    </row>
    <row r="160" spans="1:8" ht="13.5" customHeight="1">
      <c r="A160" s="92" t="s">
        <v>334</v>
      </c>
      <c r="B160" s="8">
        <v>737</v>
      </c>
      <c r="C160" s="14" t="s">
        <v>176</v>
      </c>
      <c r="D160" s="14" t="s">
        <v>335</v>
      </c>
      <c r="E160" s="80"/>
      <c r="F160" s="80"/>
      <c r="G160" s="7">
        <v>3314.9</v>
      </c>
      <c r="H160" s="7">
        <v>3429.9</v>
      </c>
    </row>
    <row r="161" spans="1:8" ht="45">
      <c r="A161" s="92" t="s">
        <v>248</v>
      </c>
      <c r="B161" s="8">
        <v>737</v>
      </c>
      <c r="C161" s="14" t="s">
        <v>176</v>
      </c>
      <c r="D161" s="14" t="s">
        <v>335</v>
      </c>
      <c r="E161" s="80" t="s">
        <v>240</v>
      </c>
      <c r="F161" s="80"/>
      <c r="G161" s="12">
        <v>3314.9</v>
      </c>
      <c r="H161" s="12">
        <v>3429.9</v>
      </c>
    </row>
    <row r="162" spans="1:8" ht="15" hidden="1">
      <c r="A162" s="92" t="s">
        <v>238</v>
      </c>
      <c r="B162" s="8"/>
      <c r="C162" s="14" t="s">
        <v>176</v>
      </c>
      <c r="D162" s="14" t="s">
        <v>335</v>
      </c>
      <c r="E162" s="80" t="s">
        <v>249</v>
      </c>
      <c r="F162" s="80" t="s">
        <v>240</v>
      </c>
      <c r="G162" s="7">
        <f>G163</f>
        <v>789.3999999999996</v>
      </c>
      <c r="H162" s="7">
        <f>H163</f>
        <v>951.3999999999996</v>
      </c>
    </row>
    <row r="163" spans="1:8" ht="15" hidden="1">
      <c r="A163" s="92" t="s">
        <v>312</v>
      </c>
      <c r="B163" s="8"/>
      <c r="C163" s="14" t="s">
        <v>176</v>
      </c>
      <c r="D163" s="14" t="s">
        <v>335</v>
      </c>
      <c r="E163" s="80" t="s">
        <v>249</v>
      </c>
      <c r="F163" s="80" t="s">
        <v>255</v>
      </c>
      <c r="G163" s="7">
        <f>G165+G164</f>
        <v>789.3999999999996</v>
      </c>
      <c r="H163" s="7">
        <f>H165+H164</f>
        <v>951.3999999999996</v>
      </c>
    </row>
    <row r="164" spans="1:8" ht="15" hidden="1">
      <c r="A164" s="92" t="s">
        <v>313</v>
      </c>
      <c r="B164" s="8"/>
      <c r="C164" s="14" t="s">
        <v>176</v>
      </c>
      <c r="D164" s="14" t="s">
        <v>335</v>
      </c>
      <c r="E164" s="14" t="s">
        <v>249</v>
      </c>
      <c r="F164" s="14" t="s">
        <v>259</v>
      </c>
      <c r="G164" s="189">
        <f>2894.7-2105.3</f>
        <v>789.3999999999996</v>
      </c>
      <c r="H164" s="7">
        <f>3056.7-2105.3</f>
        <v>951.3999999999996</v>
      </c>
    </row>
    <row r="165" spans="1:8" ht="15" hidden="1">
      <c r="A165" s="92" t="s">
        <v>260</v>
      </c>
      <c r="B165" s="8"/>
      <c r="C165" s="14" t="s">
        <v>176</v>
      </c>
      <c r="D165" s="14" t="s">
        <v>335</v>
      </c>
      <c r="E165" s="80" t="s">
        <v>249</v>
      </c>
      <c r="F165" s="80" t="s">
        <v>261</v>
      </c>
      <c r="G165" s="80"/>
      <c r="H165" s="7"/>
    </row>
    <row r="166" spans="1:8" ht="27" customHeight="1" hidden="1">
      <c r="A166" s="93" t="s">
        <v>177</v>
      </c>
      <c r="B166" s="1">
        <v>737</v>
      </c>
      <c r="C166" s="94" t="s">
        <v>178</v>
      </c>
      <c r="D166" s="94" t="s">
        <v>225</v>
      </c>
      <c r="E166" s="101"/>
      <c r="F166" s="101"/>
      <c r="G166" s="9">
        <f aca="true" t="shared" si="11" ref="G166:H173">G167</f>
        <v>0</v>
      </c>
      <c r="H166" s="9">
        <f t="shared" si="11"/>
        <v>0</v>
      </c>
    </row>
    <row r="167" spans="1:8" ht="31.5" customHeight="1" hidden="1">
      <c r="A167" s="92" t="s">
        <v>226</v>
      </c>
      <c r="B167" s="8">
        <v>737</v>
      </c>
      <c r="C167" s="14" t="s">
        <v>178</v>
      </c>
      <c r="D167" s="14" t="s">
        <v>227</v>
      </c>
      <c r="E167" s="80"/>
      <c r="F167" s="80"/>
      <c r="G167" s="7">
        <f t="shared" si="11"/>
        <v>0</v>
      </c>
      <c r="H167" s="7">
        <f t="shared" si="11"/>
        <v>0</v>
      </c>
    </row>
    <row r="168" spans="1:8" ht="45" hidden="1">
      <c r="A168" s="92" t="s">
        <v>228</v>
      </c>
      <c r="B168" s="8">
        <v>737</v>
      </c>
      <c r="C168" s="14" t="s">
        <v>178</v>
      </c>
      <c r="D168" s="14" t="s">
        <v>229</v>
      </c>
      <c r="E168" s="80"/>
      <c r="F168" s="80"/>
      <c r="G168" s="7">
        <f t="shared" si="11"/>
        <v>0</v>
      </c>
      <c r="H168" s="7">
        <f t="shared" si="11"/>
        <v>0</v>
      </c>
    </row>
    <row r="169" spans="1:8" ht="45" hidden="1">
      <c r="A169" s="92" t="s">
        <v>230</v>
      </c>
      <c r="B169" s="8">
        <v>737</v>
      </c>
      <c r="C169" s="14" t="s">
        <v>178</v>
      </c>
      <c r="D169" s="14" t="s">
        <v>231</v>
      </c>
      <c r="E169" s="80"/>
      <c r="F169" s="80"/>
      <c r="G169" s="7">
        <f t="shared" si="11"/>
        <v>0</v>
      </c>
      <c r="H169" s="7">
        <f t="shared" si="11"/>
        <v>0</v>
      </c>
    </row>
    <row r="170" spans="1:8" ht="30" hidden="1">
      <c r="A170" s="92" t="s">
        <v>334</v>
      </c>
      <c r="B170" s="8">
        <v>737</v>
      </c>
      <c r="C170" s="14" t="s">
        <v>178</v>
      </c>
      <c r="D170" s="14" t="s">
        <v>335</v>
      </c>
      <c r="E170" s="80"/>
      <c r="F170" s="80"/>
      <c r="G170" s="7">
        <f t="shared" si="11"/>
        <v>0</v>
      </c>
      <c r="H170" s="7">
        <f t="shared" si="11"/>
        <v>0</v>
      </c>
    </row>
    <row r="171" spans="1:8" ht="45" hidden="1">
      <c r="A171" s="92" t="s">
        <v>248</v>
      </c>
      <c r="B171" s="8">
        <v>737</v>
      </c>
      <c r="C171" s="14" t="s">
        <v>178</v>
      </c>
      <c r="D171" s="14" t="s">
        <v>335</v>
      </c>
      <c r="E171" s="80" t="s">
        <v>240</v>
      </c>
      <c r="F171" s="80"/>
      <c r="G171" s="7"/>
      <c r="H171" s="7"/>
    </row>
    <row r="172" spans="1:8" ht="15" hidden="1">
      <c r="A172" s="92" t="s">
        <v>238</v>
      </c>
      <c r="B172" s="8"/>
      <c r="C172" s="14" t="s">
        <v>178</v>
      </c>
      <c r="D172" s="14" t="s">
        <v>335</v>
      </c>
      <c r="E172" s="80" t="s">
        <v>249</v>
      </c>
      <c r="F172" s="80" t="s">
        <v>240</v>
      </c>
      <c r="G172" s="7" t="str">
        <f t="shared" si="11"/>
        <v>200</v>
      </c>
      <c r="H172" s="7">
        <f t="shared" si="11"/>
        <v>200</v>
      </c>
    </row>
    <row r="173" spans="1:8" ht="15" hidden="1">
      <c r="A173" s="92" t="s">
        <v>312</v>
      </c>
      <c r="B173" s="8"/>
      <c r="C173" s="14" t="s">
        <v>178</v>
      </c>
      <c r="D173" s="14" t="s">
        <v>335</v>
      </c>
      <c r="E173" s="80" t="s">
        <v>249</v>
      </c>
      <c r="F173" s="80" t="s">
        <v>255</v>
      </c>
      <c r="G173" s="7" t="str">
        <f t="shared" si="11"/>
        <v>200</v>
      </c>
      <c r="H173" s="7">
        <f t="shared" si="11"/>
        <v>200</v>
      </c>
    </row>
    <row r="174" spans="1:8" ht="15" hidden="1">
      <c r="A174" s="92" t="s">
        <v>260</v>
      </c>
      <c r="B174" s="8"/>
      <c r="C174" s="14" t="s">
        <v>178</v>
      </c>
      <c r="D174" s="14" t="s">
        <v>335</v>
      </c>
      <c r="E174" s="80" t="s">
        <v>249</v>
      </c>
      <c r="F174" s="80" t="s">
        <v>261</v>
      </c>
      <c r="G174" s="80" t="s">
        <v>240</v>
      </c>
      <c r="H174" s="7">
        <v>200</v>
      </c>
    </row>
    <row r="175" spans="1:8" ht="17.25" customHeight="1">
      <c r="A175" s="100" t="s">
        <v>341</v>
      </c>
      <c r="B175" s="129">
        <v>737</v>
      </c>
      <c r="C175" s="101" t="s">
        <v>180</v>
      </c>
      <c r="D175" s="101" t="s">
        <v>225</v>
      </c>
      <c r="E175" s="101"/>
      <c r="F175" s="101" t="s">
        <v>1</v>
      </c>
      <c r="G175" s="13">
        <f>G176+G218+G200</f>
        <v>11774.400000000001</v>
      </c>
      <c r="H175" s="13">
        <f>H176+H218+H200</f>
        <v>5536.599999999999</v>
      </c>
    </row>
    <row r="176" spans="1:8" ht="15.75" customHeight="1">
      <c r="A176" s="102" t="s">
        <v>181</v>
      </c>
      <c r="B176" s="10">
        <v>737</v>
      </c>
      <c r="C176" s="94" t="s">
        <v>182</v>
      </c>
      <c r="D176" s="101" t="s">
        <v>225</v>
      </c>
      <c r="E176" s="101"/>
      <c r="F176" s="101" t="s">
        <v>1</v>
      </c>
      <c r="G176" s="9">
        <f>G188</f>
        <v>106.5</v>
      </c>
      <c r="H176" s="9">
        <f>H188</f>
        <v>106.5</v>
      </c>
    </row>
    <row r="177" spans="1:8" ht="15.75" customHeight="1" hidden="1">
      <c r="A177" s="106" t="s">
        <v>342</v>
      </c>
      <c r="B177" s="133"/>
      <c r="C177" s="98" t="s">
        <v>182</v>
      </c>
      <c r="D177" s="98" t="s">
        <v>343</v>
      </c>
      <c r="E177" s="107"/>
      <c r="F177" s="107" t="s">
        <v>1</v>
      </c>
      <c r="G177" s="107"/>
      <c r="H177" s="108">
        <f>H178</f>
        <v>0</v>
      </c>
    </row>
    <row r="178" spans="1:8" ht="12.75" customHeight="1" hidden="1">
      <c r="A178" s="109" t="s">
        <v>344</v>
      </c>
      <c r="B178" s="134"/>
      <c r="C178" s="110" t="s">
        <v>182</v>
      </c>
      <c r="D178" s="110" t="s">
        <v>343</v>
      </c>
      <c r="E178" s="105"/>
      <c r="F178" s="105" t="s">
        <v>1</v>
      </c>
      <c r="G178" s="105"/>
      <c r="H178" s="111">
        <f>H179</f>
        <v>0</v>
      </c>
    </row>
    <row r="179" spans="1:8" ht="12.75" customHeight="1" hidden="1">
      <c r="A179" s="92" t="s">
        <v>238</v>
      </c>
      <c r="B179" s="8"/>
      <c r="C179" s="14" t="s">
        <v>182</v>
      </c>
      <c r="D179" s="14" t="s">
        <v>343</v>
      </c>
      <c r="E179" s="80"/>
      <c r="F179" s="80" t="s">
        <v>240</v>
      </c>
      <c r="G179" s="80"/>
      <c r="H179" s="7">
        <f>H180</f>
        <v>0</v>
      </c>
    </row>
    <row r="180" spans="1:8" ht="12.75" customHeight="1" hidden="1">
      <c r="A180" s="92" t="s">
        <v>312</v>
      </c>
      <c r="B180" s="8"/>
      <c r="C180" s="14" t="s">
        <v>182</v>
      </c>
      <c r="D180" s="14" t="s">
        <v>343</v>
      </c>
      <c r="E180" s="80"/>
      <c r="F180" s="80" t="s">
        <v>255</v>
      </c>
      <c r="G180" s="80"/>
      <c r="H180" s="7">
        <f>H181</f>
        <v>0</v>
      </c>
    </row>
    <row r="181" spans="1:8" ht="12.75" customHeight="1" hidden="1">
      <c r="A181" s="92" t="s">
        <v>313</v>
      </c>
      <c r="B181" s="8"/>
      <c r="C181" s="14" t="s">
        <v>182</v>
      </c>
      <c r="D181" s="14" t="s">
        <v>343</v>
      </c>
      <c r="E181" s="80"/>
      <c r="F181" s="80" t="s">
        <v>259</v>
      </c>
      <c r="G181" s="80"/>
      <c r="H181" s="7"/>
    </row>
    <row r="182" spans="1:8" ht="12.75" customHeight="1" hidden="1">
      <c r="A182" s="106" t="s">
        <v>345</v>
      </c>
      <c r="B182" s="133"/>
      <c r="C182" s="98" t="s">
        <v>182</v>
      </c>
      <c r="D182" s="98" t="s">
        <v>346</v>
      </c>
      <c r="E182" s="107"/>
      <c r="F182" s="107" t="s">
        <v>1</v>
      </c>
      <c r="G182" s="107"/>
      <c r="H182" s="108">
        <f>H183</f>
        <v>0</v>
      </c>
    </row>
    <row r="183" spans="1:8" ht="12.75" customHeight="1" hidden="1">
      <c r="A183" s="109" t="s">
        <v>344</v>
      </c>
      <c r="B183" s="134"/>
      <c r="C183" s="110" t="s">
        <v>182</v>
      </c>
      <c r="D183" s="110" t="s">
        <v>346</v>
      </c>
      <c r="E183" s="105"/>
      <c r="F183" s="105" t="s">
        <v>1</v>
      </c>
      <c r="G183" s="105"/>
      <c r="H183" s="111">
        <f>H184</f>
        <v>0</v>
      </c>
    </row>
    <row r="184" spans="1:8" ht="12.75" customHeight="1" hidden="1">
      <c r="A184" s="92" t="s">
        <v>238</v>
      </c>
      <c r="B184" s="8"/>
      <c r="C184" s="14" t="s">
        <v>182</v>
      </c>
      <c r="D184" s="14" t="s">
        <v>346</v>
      </c>
      <c r="E184" s="80"/>
      <c r="F184" s="80" t="s">
        <v>240</v>
      </c>
      <c r="G184" s="80"/>
      <c r="H184" s="7">
        <f>H185</f>
        <v>0</v>
      </c>
    </row>
    <row r="185" spans="1:8" ht="12.75" customHeight="1" hidden="1">
      <c r="A185" s="92" t="s">
        <v>312</v>
      </c>
      <c r="B185" s="8"/>
      <c r="C185" s="14" t="s">
        <v>182</v>
      </c>
      <c r="D185" s="14" t="s">
        <v>346</v>
      </c>
      <c r="E185" s="80"/>
      <c r="F185" s="80" t="s">
        <v>255</v>
      </c>
      <c r="G185" s="80"/>
      <c r="H185" s="7">
        <f>H186+H187</f>
        <v>0</v>
      </c>
    </row>
    <row r="186" spans="1:8" ht="12.75" customHeight="1" hidden="1">
      <c r="A186" s="92" t="s">
        <v>313</v>
      </c>
      <c r="B186" s="8"/>
      <c r="C186" s="14" t="s">
        <v>182</v>
      </c>
      <c r="D186" s="14" t="s">
        <v>346</v>
      </c>
      <c r="E186" s="80"/>
      <c r="F186" s="80" t="s">
        <v>259</v>
      </c>
      <c r="G186" s="80"/>
      <c r="H186" s="7"/>
    </row>
    <row r="187" spans="1:8" ht="12.75" customHeight="1" hidden="1">
      <c r="A187" s="92" t="s">
        <v>260</v>
      </c>
      <c r="B187" s="8"/>
      <c r="C187" s="14" t="s">
        <v>347</v>
      </c>
      <c r="D187" s="14" t="s">
        <v>348</v>
      </c>
      <c r="E187" s="80"/>
      <c r="F187" s="80" t="s">
        <v>261</v>
      </c>
      <c r="G187" s="80"/>
      <c r="H187" s="7"/>
    </row>
    <row r="188" spans="1:8" ht="28.5" customHeight="1">
      <c r="A188" s="11" t="s">
        <v>318</v>
      </c>
      <c r="B188" s="8">
        <v>737</v>
      </c>
      <c r="C188" s="14" t="s">
        <v>182</v>
      </c>
      <c r="D188" s="80" t="s">
        <v>227</v>
      </c>
      <c r="E188" s="80"/>
      <c r="F188" s="80" t="s">
        <v>1</v>
      </c>
      <c r="G188" s="7">
        <f aca="true" t="shared" si="12" ref="G188:H193">G189</f>
        <v>106.5</v>
      </c>
      <c r="H188" s="7">
        <f t="shared" si="12"/>
        <v>106.5</v>
      </c>
    </row>
    <row r="189" spans="1:8" ht="26.25" customHeight="1">
      <c r="A189" s="11" t="s">
        <v>228</v>
      </c>
      <c r="B189" s="135">
        <v>737</v>
      </c>
      <c r="C189" s="14" t="s">
        <v>182</v>
      </c>
      <c r="D189" s="14" t="s">
        <v>229</v>
      </c>
      <c r="E189" s="80"/>
      <c r="F189" s="80" t="s">
        <v>1</v>
      </c>
      <c r="G189" s="7">
        <f t="shared" si="12"/>
        <v>106.5</v>
      </c>
      <c r="H189" s="7">
        <f>H195+H190</f>
        <v>106.5</v>
      </c>
    </row>
    <row r="190" spans="1:8" ht="26.25" customHeight="1">
      <c r="A190" s="11" t="s">
        <v>230</v>
      </c>
      <c r="B190" s="135">
        <v>737</v>
      </c>
      <c r="C190" s="14" t="s">
        <v>182</v>
      </c>
      <c r="D190" s="14" t="s">
        <v>231</v>
      </c>
      <c r="E190" s="80"/>
      <c r="F190" s="80"/>
      <c r="G190" s="7">
        <f t="shared" si="12"/>
        <v>106.5</v>
      </c>
      <c r="H190" s="7">
        <f t="shared" si="12"/>
        <v>106.5</v>
      </c>
    </row>
    <row r="191" spans="1:8" ht="31.5" customHeight="1">
      <c r="A191" s="11" t="s">
        <v>326</v>
      </c>
      <c r="B191" s="135">
        <v>737</v>
      </c>
      <c r="C191" s="14" t="s">
        <v>182</v>
      </c>
      <c r="D191" s="14" t="s">
        <v>327</v>
      </c>
      <c r="E191" s="80"/>
      <c r="F191" s="80"/>
      <c r="G191" s="7">
        <f t="shared" si="12"/>
        <v>106.5</v>
      </c>
      <c r="H191" s="7">
        <f t="shared" si="12"/>
        <v>106.5</v>
      </c>
    </row>
    <row r="192" spans="1:8" ht="27" customHeight="1">
      <c r="A192" s="11" t="s">
        <v>248</v>
      </c>
      <c r="B192" s="8">
        <v>737</v>
      </c>
      <c r="C192" s="14" t="s">
        <v>182</v>
      </c>
      <c r="D192" s="14" t="s">
        <v>327</v>
      </c>
      <c r="E192" s="80" t="s">
        <v>240</v>
      </c>
      <c r="F192" s="80"/>
      <c r="G192" s="7">
        <v>106.5</v>
      </c>
      <c r="H192" s="7">
        <v>106.5</v>
      </c>
    </row>
    <row r="193" spans="1:8" ht="18" customHeight="1" hidden="1">
      <c r="A193" s="202" t="s">
        <v>349</v>
      </c>
      <c r="B193" s="8">
        <v>737</v>
      </c>
      <c r="C193" s="14" t="s">
        <v>182</v>
      </c>
      <c r="D193" s="14" t="s">
        <v>327</v>
      </c>
      <c r="E193" s="80" t="s">
        <v>249</v>
      </c>
      <c r="F193" s="80" t="s">
        <v>259</v>
      </c>
      <c r="G193" s="7">
        <f t="shared" si="12"/>
        <v>94</v>
      </c>
      <c r="H193" s="7">
        <f t="shared" si="12"/>
        <v>94</v>
      </c>
    </row>
    <row r="194" spans="1:8" ht="15.75" customHeight="1" hidden="1">
      <c r="A194" s="92" t="s">
        <v>313</v>
      </c>
      <c r="B194" s="8"/>
      <c r="C194" s="14" t="s">
        <v>182</v>
      </c>
      <c r="D194" s="14" t="s">
        <v>622</v>
      </c>
      <c r="E194" s="80"/>
      <c r="F194" s="80" t="s">
        <v>259</v>
      </c>
      <c r="G194" s="7">
        <v>94</v>
      </c>
      <c r="H194" s="7">
        <v>94</v>
      </c>
    </row>
    <row r="195" spans="1:8" ht="13.5" customHeight="1" hidden="1">
      <c r="A195" s="106" t="s">
        <v>330</v>
      </c>
      <c r="B195" s="133"/>
      <c r="C195" s="98" t="s">
        <v>182</v>
      </c>
      <c r="D195" s="98" t="s">
        <v>350</v>
      </c>
      <c r="E195" s="107"/>
      <c r="F195" s="107" t="s">
        <v>1</v>
      </c>
      <c r="G195" s="107"/>
      <c r="H195" s="108">
        <f>H196</f>
        <v>0</v>
      </c>
    </row>
    <row r="196" spans="1:8" ht="26.25" customHeight="1" hidden="1">
      <c r="A196" s="112" t="s">
        <v>268</v>
      </c>
      <c r="B196" s="135"/>
      <c r="C196" s="110" t="s">
        <v>182</v>
      </c>
      <c r="D196" s="110" t="s">
        <v>350</v>
      </c>
      <c r="E196" s="105"/>
      <c r="F196" s="105" t="s">
        <v>1</v>
      </c>
      <c r="G196" s="105"/>
      <c r="H196" s="111">
        <f>H197</f>
        <v>0</v>
      </c>
    </row>
    <row r="197" spans="1:8" ht="12.75" customHeight="1" hidden="1">
      <c r="A197" s="92" t="s">
        <v>238</v>
      </c>
      <c r="B197" s="8"/>
      <c r="C197" s="14" t="s">
        <v>182</v>
      </c>
      <c r="D197" s="14" t="s">
        <v>350</v>
      </c>
      <c r="E197" s="80"/>
      <c r="F197" s="80" t="s">
        <v>240</v>
      </c>
      <c r="G197" s="80"/>
      <c r="H197" s="7">
        <f>H198</f>
        <v>0</v>
      </c>
    </row>
    <row r="198" spans="1:8" ht="12.75" customHeight="1" hidden="1">
      <c r="A198" s="92" t="s">
        <v>312</v>
      </c>
      <c r="B198" s="8"/>
      <c r="C198" s="14" t="s">
        <v>182</v>
      </c>
      <c r="D198" s="14" t="s">
        <v>350</v>
      </c>
      <c r="E198" s="80"/>
      <c r="F198" s="80" t="s">
        <v>255</v>
      </c>
      <c r="G198" s="80"/>
      <c r="H198" s="7">
        <f>H199</f>
        <v>0</v>
      </c>
    </row>
    <row r="199" spans="1:8" ht="12.75" customHeight="1" hidden="1">
      <c r="A199" s="92" t="s">
        <v>313</v>
      </c>
      <c r="B199" s="8"/>
      <c r="C199" s="14" t="s">
        <v>182</v>
      </c>
      <c r="D199" s="14" t="s">
        <v>350</v>
      </c>
      <c r="E199" s="80"/>
      <c r="F199" s="80" t="s">
        <v>259</v>
      </c>
      <c r="G199" s="80"/>
      <c r="H199" s="7"/>
    </row>
    <row r="200" spans="1:8" ht="15.75" customHeight="1">
      <c r="A200" s="102" t="s">
        <v>183</v>
      </c>
      <c r="B200" s="10">
        <v>737</v>
      </c>
      <c r="C200" s="94" t="s">
        <v>184</v>
      </c>
      <c r="D200" s="101" t="s">
        <v>225</v>
      </c>
      <c r="E200" s="101"/>
      <c r="F200" s="101" t="s">
        <v>1</v>
      </c>
      <c r="G200" s="9">
        <f>G201+G211</f>
        <v>590</v>
      </c>
      <c r="H200" s="9">
        <f>H201+H211</f>
        <v>330.9</v>
      </c>
    </row>
    <row r="201" spans="1:8" ht="29.25" customHeight="1">
      <c r="A201" s="11" t="s">
        <v>318</v>
      </c>
      <c r="B201" s="8">
        <v>737</v>
      </c>
      <c r="C201" s="14" t="s">
        <v>184</v>
      </c>
      <c r="D201" s="80" t="s">
        <v>227</v>
      </c>
      <c r="E201" s="80"/>
      <c r="F201" s="80" t="s">
        <v>1</v>
      </c>
      <c r="G201" s="7">
        <f aca="true" t="shared" si="13" ref="G201:H204">G202</f>
        <v>590</v>
      </c>
      <c r="H201" s="7">
        <f t="shared" si="13"/>
        <v>330.9</v>
      </c>
    </row>
    <row r="202" spans="1:8" ht="45" customHeight="1">
      <c r="A202" s="11" t="s">
        <v>228</v>
      </c>
      <c r="B202" s="8">
        <v>737</v>
      </c>
      <c r="C202" s="14" t="s">
        <v>184</v>
      </c>
      <c r="D202" s="14" t="s">
        <v>229</v>
      </c>
      <c r="E202" s="80"/>
      <c r="F202" s="80" t="s">
        <v>1</v>
      </c>
      <c r="G202" s="7">
        <f t="shared" si="13"/>
        <v>590</v>
      </c>
      <c r="H202" s="7">
        <f t="shared" si="13"/>
        <v>330.9</v>
      </c>
    </row>
    <row r="203" spans="1:8" ht="41.25" customHeight="1">
      <c r="A203" s="11" t="s">
        <v>230</v>
      </c>
      <c r="B203" s="8">
        <v>737</v>
      </c>
      <c r="C203" s="14" t="s">
        <v>184</v>
      </c>
      <c r="D203" s="14" t="s">
        <v>231</v>
      </c>
      <c r="E203" s="80"/>
      <c r="F203" s="80"/>
      <c r="G203" s="7">
        <f t="shared" si="13"/>
        <v>590</v>
      </c>
      <c r="H203" s="7">
        <f t="shared" si="13"/>
        <v>330.9</v>
      </c>
    </row>
    <row r="204" spans="1:8" ht="30" customHeight="1">
      <c r="A204" s="11" t="s">
        <v>334</v>
      </c>
      <c r="B204" s="8">
        <v>737</v>
      </c>
      <c r="C204" s="14" t="s">
        <v>184</v>
      </c>
      <c r="D204" s="14" t="s">
        <v>335</v>
      </c>
      <c r="E204" s="80"/>
      <c r="F204" s="80"/>
      <c r="G204" s="7">
        <f t="shared" si="13"/>
        <v>590</v>
      </c>
      <c r="H204" s="7">
        <f t="shared" si="13"/>
        <v>330.9</v>
      </c>
    </row>
    <row r="205" spans="1:8" ht="39.75" customHeight="1">
      <c r="A205" s="11" t="s">
        <v>248</v>
      </c>
      <c r="B205" s="8">
        <v>737</v>
      </c>
      <c r="C205" s="14" t="s">
        <v>184</v>
      </c>
      <c r="D205" s="14" t="s">
        <v>335</v>
      </c>
      <c r="E205" s="80" t="s">
        <v>240</v>
      </c>
      <c r="F205" s="80"/>
      <c r="G205" s="7">
        <v>590</v>
      </c>
      <c r="H205" s="7">
        <v>330.9</v>
      </c>
    </row>
    <row r="206" spans="1:8" ht="15" hidden="1">
      <c r="A206" s="11"/>
      <c r="B206" s="8"/>
      <c r="C206" s="14"/>
      <c r="D206" s="14"/>
      <c r="E206" s="80"/>
      <c r="F206" s="80" t="s">
        <v>270</v>
      </c>
      <c r="G206" s="80"/>
      <c r="H206" s="7"/>
    </row>
    <row r="207" spans="1:8" ht="15" hidden="1">
      <c r="A207" s="11"/>
      <c r="B207" s="8"/>
      <c r="C207" s="14"/>
      <c r="D207" s="14"/>
      <c r="E207" s="80"/>
      <c r="F207" s="80" t="s">
        <v>259</v>
      </c>
      <c r="G207" s="80" t="s">
        <v>605</v>
      </c>
      <c r="H207" s="7">
        <v>277.5</v>
      </c>
    </row>
    <row r="208" spans="1:8" ht="15" hidden="1">
      <c r="A208" s="11"/>
      <c r="B208" s="8"/>
      <c r="C208" s="14"/>
      <c r="D208" s="14"/>
      <c r="E208" s="80"/>
      <c r="F208" s="80" t="s">
        <v>261</v>
      </c>
      <c r="G208" s="80"/>
      <c r="H208" s="7"/>
    </row>
    <row r="209" spans="1:8" ht="15" hidden="1">
      <c r="A209" s="11"/>
      <c r="B209" s="8"/>
      <c r="C209" s="14"/>
      <c r="D209" s="14"/>
      <c r="E209" s="80" t="s">
        <v>249</v>
      </c>
      <c r="F209" s="80" t="s">
        <v>265</v>
      </c>
      <c r="G209" s="80"/>
      <c r="H209" s="7"/>
    </row>
    <row r="210" spans="1:8" ht="15" hidden="1">
      <c r="A210" s="11"/>
      <c r="B210" s="8"/>
      <c r="C210" s="14"/>
      <c r="D210" s="14"/>
      <c r="E210" s="80"/>
      <c r="F210" s="80" t="s">
        <v>267</v>
      </c>
      <c r="G210" s="80"/>
      <c r="H210" s="7"/>
    </row>
    <row r="211" spans="1:8" ht="22.5" customHeight="1" hidden="1">
      <c r="A211" s="11" t="s">
        <v>308</v>
      </c>
      <c r="B211" s="8"/>
      <c r="C211" s="14" t="s">
        <v>184</v>
      </c>
      <c r="D211" s="14" t="s">
        <v>305</v>
      </c>
      <c r="E211" s="80"/>
      <c r="F211" s="80" t="s">
        <v>1</v>
      </c>
      <c r="G211" s="80"/>
      <c r="H211" s="7">
        <f>H212</f>
        <v>0</v>
      </c>
    </row>
    <row r="212" spans="1:8" ht="30" hidden="1">
      <c r="A212" s="11" t="s">
        <v>353</v>
      </c>
      <c r="B212" s="8"/>
      <c r="C212" s="14" t="s">
        <v>184</v>
      </c>
      <c r="D212" s="14" t="s">
        <v>623</v>
      </c>
      <c r="E212" s="80"/>
      <c r="F212" s="80" t="s">
        <v>1</v>
      </c>
      <c r="G212" s="80"/>
      <c r="H212" s="7">
        <f>H214</f>
        <v>0</v>
      </c>
    </row>
    <row r="213" spans="1:8" ht="30" hidden="1">
      <c r="A213" s="11" t="s">
        <v>308</v>
      </c>
      <c r="B213" s="8"/>
      <c r="C213" s="14" t="s">
        <v>184</v>
      </c>
      <c r="D213" s="14" t="s">
        <v>624</v>
      </c>
      <c r="E213" s="80"/>
      <c r="F213" s="80" t="s">
        <v>240</v>
      </c>
      <c r="G213" s="80"/>
      <c r="H213" s="7">
        <f>H214</f>
        <v>0</v>
      </c>
    </row>
    <row r="214" spans="1:8" ht="45" hidden="1">
      <c r="A214" s="11" t="s">
        <v>248</v>
      </c>
      <c r="B214" s="8"/>
      <c r="C214" s="14" t="s">
        <v>184</v>
      </c>
      <c r="D214" s="14" t="s">
        <v>624</v>
      </c>
      <c r="E214" s="80" t="s">
        <v>240</v>
      </c>
      <c r="F214" s="80" t="s">
        <v>255</v>
      </c>
      <c r="G214" s="80"/>
      <c r="H214" s="7">
        <f>H216</f>
        <v>0</v>
      </c>
    </row>
    <row r="215" spans="1:8" ht="15" hidden="1">
      <c r="A215" s="11" t="s">
        <v>260</v>
      </c>
      <c r="B215" s="8"/>
      <c r="C215" s="14" t="s">
        <v>184</v>
      </c>
      <c r="D215" s="14" t="s">
        <v>624</v>
      </c>
      <c r="E215" s="80"/>
      <c r="F215" s="80" t="s">
        <v>261</v>
      </c>
      <c r="G215" s="80"/>
      <c r="H215" s="7"/>
    </row>
    <row r="216" spans="1:8" ht="15" hidden="1">
      <c r="A216" s="11" t="s">
        <v>262</v>
      </c>
      <c r="B216" s="8"/>
      <c r="C216" s="14" t="s">
        <v>184</v>
      </c>
      <c r="D216" s="14" t="s">
        <v>624</v>
      </c>
      <c r="E216" s="80"/>
      <c r="F216" s="80" t="s">
        <v>263</v>
      </c>
      <c r="G216" s="80"/>
      <c r="H216" s="7">
        <f>H217</f>
        <v>0</v>
      </c>
    </row>
    <row r="217" spans="1:8" ht="15" hidden="1">
      <c r="A217" s="11" t="s">
        <v>266</v>
      </c>
      <c r="B217" s="8"/>
      <c r="C217" s="14" t="s">
        <v>184</v>
      </c>
      <c r="D217" s="14" t="s">
        <v>624</v>
      </c>
      <c r="E217" s="80"/>
      <c r="F217" s="80" t="s">
        <v>267</v>
      </c>
      <c r="G217" s="80"/>
      <c r="H217" s="7"/>
    </row>
    <row r="218" spans="1:8" ht="18" customHeight="1">
      <c r="A218" s="93" t="s">
        <v>185</v>
      </c>
      <c r="B218" s="1">
        <v>737</v>
      </c>
      <c r="C218" s="94" t="s">
        <v>186</v>
      </c>
      <c r="D218" s="94" t="s">
        <v>225</v>
      </c>
      <c r="E218" s="101"/>
      <c r="F218" s="101" t="s">
        <v>1</v>
      </c>
      <c r="G218" s="9">
        <f>G228+G237</f>
        <v>11077.900000000001</v>
      </c>
      <c r="H218" s="9">
        <f>H228+H237</f>
        <v>5099.2</v>
      </c>
    </row>
    <row r="219" spans="1:8" ht="47.25" hidden="1">
      <c r="A219" s="106" t="s">
        <v>359</v>
      </c>
      <c r="B219" s="133"/>
      <c r="C219" s="98" t="s">
        <v>186</v>
      </c>
      <c r="D219" s="98" t="s">
        <v>360</v>
      </c>
      <c r="E219" s="107"/>
      <c r="F219" s="107" t="s">
        <v>1</v>
      </c>
      <c r="G219" s="107"/>
      <c r="H219" s="108">
        <f>H220+H224</f>
        <v>0</v>
      </c>
    </row>
    <row r="220" spans="1:8" ht="15.75" hidden="1">
      <c r="A220" s="109" t="s">
        <v>361</v>
      </c>
      <c r="B220" s="134"/>
      <c r="C220" s="110" t="s">
        <v>186</v>
      </c>
      <c r="D220" s="110" t="s">
        <v>360</v>
      </c>
      <c r="E220" s="105"/>
      <c r="F220" s="105" t="s">
        <v>1</v>
      </c>
      <c r="G220" s="105"/>
      <c r="H220" s="111">
        <f>H221</f>
        <v>0</v>
      </c>
    </row>
    <row r="221" spans="1:8" ht="14.25" customHeight="1" hidden="1">
      <c r="A221" s="92" t="s">
        <v>238</v>
      </c>
      <c r="B221" s="8"/>
      <c r="C221" s="14" t="s">
        <v>186</v>
      </c>
      <c r="D221" s="14" t="s">
        <v>360</v>
      </c>
      <c r="E221" s="80"/>
      <c r="F221" s="80" t="s">
        <v>240</v>
      </c>
      <c r="G221" s="80"/>
      <c r="H221" s="7">
        <f>H222</f>
        <v>0</v>
      </c>
    </row>
    <row r="222" spans="1:8" ht="15.75" customHeight="1" hidden="1">
      <c r="A222" s="96" t="s">
        <v>312</v>
      </c>
      <c r="B222" s="6"/>
      <c r="C222" s="14" t="s">
        <v>186</v>
      </c>
      <c r="D222" s="80" t="s">
        <v>360</v>
      </c>
      <c r="E222" s="80"/>
      <c r="F222" s="80" t="s">
        <v>255</v>
      </c>
      <c r="G222" s="80"/>
      <c r="H222" s="7">
        <f>H223</f>
        <v>0</v>
      </c>
    </row>
    <row r="223" spans="1:8" ht="15.75" customHeight="1" hidden="1">
      <c r="A223" s="92" t="s">
        <v>260</v>
      </c>
      <c r="B223" s="8"/>
      <c r="C223" s="14" t="s">
        <v>186</v>
      </c>
      <c r="D223" s="14" t="s">
        <v>360</v>
      </c>
      <c r="E223" s="14"/>
      <c r="F223" s="14" t="s">
        <v>261</v>
      </c>
      <c r="G223" s="14"/>
      <c r="H223" s="7"/>
    </row>
    <row r="224" spans="1:8" ht="15.75" customHeight="1" hidden="1">
      <c r="A224" s="109" t="s">
        <v>344</v>
      </c>
      <c r="B224" s="134"/>
      <c r="C224" s="110" t="s">
        <v>186</v>
      </c>
      <c r="D224" s="110" t="s">
        <v>360</v>
      </c>
      <c r="E224" s="105"/>
      <c r="F224" s="105" t="s">
        <v>1</v>
      </c>
      <c r="G224" s="105"/>
      <c r="H224" s="111">
        <f>H225</f>
        <v>0</v>
      </c>
    </row>
    <row r="225" spans="1:8" ht="12.75" customHeight="1" hidden="1">
      <c r="A225" s="92" t="s">
        <v>238</v>
      </c>
      <c r="B225" s="8"/>
      <c r="C225" s="14" t="s">
        <v>186</v>
      </c>
      <c r="D225" s="14" t="s">
        <v>360</v>
      </c>
      <c r="E225" s="80"/>
      <c r="F225" s="80" t="s">
        <v>240</v>
      </c>
      <c r="G225" s="80"/>
      <c r="H225" s="7">
        <f>H226</f>
        <v>0</v>
      </c>
    </row>
    <row r="226" spans="1:8" ht="11.25" customHeight="1" hidden="1">
      <c r="A226" s="96" t="s">
        <v>312</v>
      </c>
      <c r="B226" s="6"/>
      <c r="C226" s="14" t="s">
        <v>186</v>
      </c>
      <c r="D226" s="80" t="s">
        <v>360</v>
      </c>
      <c r="E226" s="80"/>
      <c r="F226" s="80" t="s">
        <v>255</v>
      </c>
      <c r="G226" s="80"/>
      <c r="H226" s="7">
        <f>H227</f>
        <v>0</v>
      </c>
    </row>
    <row r="227" spans="1:8" ht="13.5" customHeight="1" hidden="1">
      <c r="A227" s="92" t="s">
        <v>260</v>
      </c>
      <c r="B227" s="8"/>
      <c r="C227" s="14" t="s">
        <v>186</v>
      </c>
      <c r="D227" s="14" t="s">
        <v>360</v>
      </c>
      <c r="E227" s="14"/>
      <c r="F227" s="14" t="s">
        <v>261</v>
      </c>
      <c r="G227" s="14"/>
      <c r="H227" s="7"/>
    </row>
    <row r="228" spans="1:8" ht="19.5" customHeight="1" hidden="1">
      <c r="A228" s="92" t="s">
        <v>351</v>
      </c>
      <c r="B228" s="8"/>
      <c r="C228" s="14" t="s">
        <v>186</v>
      </c>
      <c r="D228" s="14" t="s">
        <v>305</v>
      </c>
      <c r="E228" s="14"/>
      <c r="F228" s="14"/>
      <c r="G228" s="14"/>
      <c r="H228" s="7">
        <f>H229</f>
        <v>0</v>
      </c>
    </row>
    <row r="229" spans="1:8" ht="36" customHeight="1" hidden="1">
      <c r="A229" s="92" t="s">
        <v>625</v>
      </c>
      <c r="B229" s="8"/>
      <c r="C229" s="14" t="s">
        <v>186</v>
      </c>
      <c r="D229" s="14" t="s">
        <v>626</v>
      </c>
      <c r="E229" s="80"/>
      <c r="F229" s="80" t="s">
        <v>1</v>
      </c>
      <c r="G229" s="80"/>
      <c r="H229" s="7">
        <f>H230</f>
        <v>0</v>
      </c>
    </row>
    <row r="230" spans="1:8" ht="33" customHeight="1" hidden="1">
      <c r="A230" s="92" t="s">
        <v>308</v>
      </c>
      <c r="B230" s="8"/>
      <c r="C230" s="14" t="s">
        <v>186</v>
      </c>
      <c r="D230" s="14" t="s">
        <v>627</v>
      </c>
      <c r="E230" s="80"/>
      <c r="F230" s="80" t="s">
        <v>1</v>
      </c>
      <c r="G230" s="80"/>
      <c r="H230" s="7">
        <f>H231</f>
        <v>0</v>
      </c>
    </row>
    <row r="231" spans="1:8" ht="42" customHeight="1" hidden="1">
      <c r="A231" s="118" t="s">
        <v>628</v>
      </c>
      <c r="B231" s="136"/>
      <c r="C231" s="14" t="s">
        <v>186</v>
      </c>
      <c r="D231" s="14" t="s">
        <v>629</v>
      </c>
      <c r="E231" s="80"/>
      <c r="F231" s="80" t="s">
        <v>1</v>
      </c>
      <c r="G231" s="80"/>
      <c r="H231" s="7">
        <f>H232+H235</f>
        <v>0</v>
      </c>
    </row>
    <row r="232" spans="1:8" ht="30.75" customHeight="1" hidden="1">
      <c r="A232" s="118" t="s">
        <v>248</v>
      </c>
      <c r="B232" s="136"/>
      <c r="C232" s="14" t="s">
        <v>186</v>
      </c>
      <c r="D232" s="14" t="s">
        <v>629</v>
      </c>
      <c r="E232" s="80" t="s">
        <v>240</v>
      </c>
      <c r="F232" s="80" t="s">
        <v>240</v>
      </c>
      <c r="G232" s="80"/>
      <c r="H232" s="7">
        <f>H233</f>
        <v>0</v>
      </c>
    </row>
    <row r="233" spans="1:8" ht="13.5" customHeight="1" hidden="1">
      <c r="A233" s="96" t="s">
        <v>312</v>
      </c>
      <c r="B233" s="6"/>
      <c r="C233" s="14" t="s">
        <v>186</v>
      </c>
      <c r="D233" s="14" t="s">
        <v>358</v>
      </c>
      <c r="E233" s="80" t="s">
        <v>249</v>
      </c>
      <c r="F233" s="80" t="s">
        <v>255</v>
      </c>
      <c r="G233" s="80"/>
      <c r="H233" s="7">
        <f>H234</f>
        <v>0</v>
      </c>
    </row>
    <row r="234" spans="1:8" ht="13.5" customHeight="1" hidden="1">
      <c r="A234" s="92" t="s">
        <v>260</v>
      </c>
      <c r="B234" s="8"/>
      <c r="C234" s="14" t="s">
        <v>186</v>
      </c>
      <c r="D234" s="14" t="s">
        <v>358</v>
      </c>
      <c r="E234" s="80" t="s">
        <v>249</v>
      </c>
      <c r="F234" s="80" t="s">
        <v>261</v>
      </c>
      <c r="G234" s="80"/>
      <c r="H234" s="7"/>
    </row>
    <row r="235" spans="1:8" ht="13.5" customHeight="1" hidden="1">
      <c r="A235" s="92" t="s">
        <v>262</v>
      </c>
      <c r="B235" s="8"/>
      <c r="C235" s="14" t="s">
        <v>186</v>
      </c>
      <c r="D235" s="14" t="s">
        <v>358</v>
      </c>
      <c r="E235" s="80" t="s">
        <v>249</v>
      </c>
      <c r="F235" s="80" t="s">
        <v>263</v>
      </c>
      <c r="G235" s="80"/>
      <c r="H235" s="7">
        <f>H236</f>
        <v>0</v>
      </c>
    </row>
    <row r="236" spans="1:8" ht="13.5" customHeight="1" hidden="1">
      <c r="A236" s="92" t="s">
        <v>264</v>
      </c>
      <c r="B236" s="8"/>
      <c r="C236" s="14" t="s">
        <v>186</v>
      </c>
      <c r="D236" s="14" t="s">
        <v>358</v>
      </c>
      <c r="E236" s="80" t="s">
        <v>249</v>
      </c>
      <c r="F236" s="80" t="s">
        <v>265</v>
      </c>
      <c r="G236" s="80"/>
      <c r="H236" s="7"/>
    </row>
    <row r="237" spans="1:8" ht="30" customHeight="1">
      <c r="A237" s="92" t="s">
        <v>226</v>
      </c>
      <c r="B237" s="8">
        <v>737</v>
      </c>
      <c r="C237" s="14" t="s">
        <v>186</v>
      </c>
      <c r="D237" s="14" t="s">
        <v>227</v>
      </c>
      <c r="E237" s="80"/>
      <c r="F237" s="80"/>
      <c r="G237" s="7">
        <f>G242+G280</f>
        <v>11077.900000000001</v>
      </c>
      <c r="H237" s="7">
        <f>H242+H280</f>
        <v>5099.2</v>
      </c>
    </row>
    <row r="238" spans="1:8" ht="45" hidden="1">
      <c r="A238" s="92" t="s">
        <v>364</v>
      </c>
      <c r="B238" s="8"/>
      <c r="C238" s="14" t="s">
        <v>186</v>
      </c>
      <c r="D238" s="14" t="s">
        <v>365</v>
      </c>
      <c r="E238" s="80"/>
      <c r="F238" s="80" t="s">
        <v>1</v>
      </c>
      <c r="G238" s="80"/>
      <c r="H238" s="7">
        <f>H239</f>
        <v>0</v>
      </c>
    </row>
    <row r="239" spans="1:8" ht="45" hidden="1">
      <c r="A239" s="118" t="s">
        <v>268</v>
      </c>
      <c r="B239" s="136"/>
      <c r="C239" s="14" t="s">
        <v>186</v>
      </c>
      <c r="D239" s="14" t="s">
        <v>365</v>
      </c>
      <c r="E239" s="80"/>
      <c r="F239" s="80" t="s">
        <v>1</v>
      </c>
      <c r="G239" s="80"/>
      <c r="H239" s="7">
        <f>H240</f>
        <v>0</v>
      </c>
    </row>
    <row r="240" spans="1:8" ht="15" hidden="1">
      <c r="A240" s="92" t="s">
        <v>238</v>
      </c>
      <c r="B240" s="8"/>
      <c r="C240" s="14" t="s">
        <v>186</v>
      </c>
      <c r="D240" s="14" t="s">
        <v>365</v>
      </c>
      <c r="E240" s="80"/>
      <c r="F240" s="80" t="s">
        <v>240</v>
      </c>
      <c r="G240" s="80"/>
      <c r="H240" s="7">
        <f>H241</f>
        <v>0</v>
      </c>
    </row>
    <row r="241" spans="1:8" ht="15" hidden="1">
      <c r="A241" s="92" t="s">
        <v>264</v>
      </c>
      <c r="B241" s="8"/>
      <c r="C241" s="14" t="s">
        <v>186</v>
      </c>
      <c r="D241" s="80" t="s">
        <v>365</v>
      </c>
      <c r="E241" s="80"/>
      <c r="F241" s="80" t="s">
        <v>261</v>
      </c>
      <c r="G241" s="80"/>
      <c r="H241" s="7"/>
    </row>
    <row r="242" spans="1:9" ht="42" customHeight="1">
      <c r="A242" s="92" t="s">
        <v>228</v>
      </c>
      <c r="B242" s="8">
        <v>737</v>
      </c>
      <c r="C242" s="14" t="s">
        <v>186</v>
      </c>
      <c r="D242" s="80" t="s">
        <v>229</v>
      </c>
      <c r="E242" s="80"/>
      <c r="F242" s="80"/>
      <c r="G242" s="7">
        <f>G243+G276</f>
        <v>6200.1</v>
      </c>
      <c r="H242" s="7">
        <f>H243+H276</f>
        <v>221.4</v>
      </c>
      <c r="I242" s="117"/>
    </row>
    <row r="243" spans="1:8" ht="42" customHeight="1">
      <c r="A243" s="92" t="s">
        <v>230</v>
      </c>
      <c r="B243" s="8">
        <v>737</v>
      </c>
      <c r="C243" s="14" t="s">
        <v>186</v>
      </c>
      <c r="D243" s="80" t="s">
        <v>231</v>
      </c>
      <c r="E243" s="80"/>
      <c r="F243" s="80"/>
      <c r="G243" s="7">
        <f>G244</f>
        <v>6200.1</v>
      </c>
      <c r="H243" s="7">
        <f>H244</f>
        <v>221.4</v>
      </c>
    </row>
    <row r="244" spans="1:8" ht="27.75" customHeight="1">
      <c r="A244" s="92" t="s">
        <v>366</v>
      </c>
      <c r="B244" s="8">
        <v>737</v>
      </c>
      <c r="C244" s="14" t="s">
        <v>186</v>
      </c>
      <c r="D244" s="14" t="s">
        <v>367</v>
      </c>
      <c r="E244" s="80"/>
      <c r="F244" s="80"/>
      <c r="G244" s="7">
        <f>G245+G261+G255</f>
        <v>6200.1</v>
      </c>
      <c r="H244" s="7">
        <f>H245+H261+H255</f>
        <v>221.4</v>
      </c>
    </row>
    <row r="245" spans="1:8" ht="18" customHeight="1">
      <c r="A245" s="96" t="s">
        <v>368</v>
      </c>
      <c r="B245" s="6">
        <v>737</v>
      </c>
      <c r="C245" s="14" t="s">
        <v>186</v>
      </c>
      <c r="D245" s="14" t="s">
        <v>369</v>
      </c>
      <c r="E245" s="80"/>
      <c r="F245" s="80"/>
      <c r="G245" s="7">
        <f>G246</f>
        <v>1750.9</v>
      </c>
      <c r="H245" s="7">
        <f>H246</f>
        <v>0</v>
      </c>
    </row>
    <row r="246" spans="1:8" ht="43.5" customHeight="1">
      <c r="A246" s="118" t="s">
        <v>248</v>
      </c>
      <c r="B246" s="136">
        <v>737</v>
      </c>
      <c r="C246" s="14" t="s">
        <v>186</v>
      </c>
      <c r="D246" s="14" t="s">
        <v>369</v>
      </c>
      <c r="E246" s="80" t="s">
        <v>240</v>
      </c>
      <c r="F246" s="80"/>
      <c r="G246" s="7">
        <v>1750.9</v>
      </c>
      <c r="H246" s="7"/>
    </row>
    <row r="247" spans="1:8" ht="15" hidden="1">
      <c r="A247" s="92" t="s">
        <v>238</v>
      </c>
      <c r="B247" s="8"/>
      <c r="C247" s="14" t="s">
        <v>186</v>
      </c>
      <c r="D247" s="14" t="s">
        <v>369</v>
      </c>
      <c r="E247" s="80" t="s">
        <v>249</v>
      </c>
      <c r="F247" s="80" t="s">
        <v>240</v>
      </c>
      <c r="G247" s="7">
        <f>G248</f>
        <v>1897.3</v>
      </c>
      <c r="H247" s="7">
        <f>H248</f>
        <v>1897.3</v>
      </c>
    </row>
    <row r="248" spans="1:8" ht="15" hidden="1">
      <c r="A248" s="92" t="s">
        <v>254</v>
      </c>
      <c r="B248" s="8"/>
      <c r="C248" s="14" t="s">
        <v>186</v>
      </c>
      <c r="D248" s="14" t="s">
        <v>369</v>
      </c>
      <c r="E248" s="80" t="s">
        <v>249</v>
      </c>
      <c r="F248" s="80" t="s">
        <v>255</v>
      </c>
      <c r="G248" s="7">
        <f>G249+G250+G251</f>
        <v>1897.3</v>
      </c>
      <c r="H248" s="7">
        <f>H249+H250+H251</f>
        <v>1897.3</v>
      </c>
    </row>
    <row r="249" spans="1:8" ht="15" hidden="1">
      <c r="A249" s="96" t="s">
        <v>271</v>
      </c>
      <c r="B249" s="6"/>
      <c r="C249" s="14" t="s">
        <v>186</v>
      </c>
      <c r="D249" s="14" t="s">
        <v>369</v>
      </c>
      <c r="E249" s="80" t="s">
        <v>249</v>
      </c>
      <c r="F249" s="80" t="s">
        <v>272</v>
      </c>
      <c r="G249" s="80"/>
      <c r="H249" s="7"/>
    </row>
    <row r="250" spans="1:8" ht="15" hidden="1">
      <c r="A250" s="92" t="s">
        <v>313</v>
      </c>
      <c r="B250" s="8"/>
      <c r="C250" s="14" t="s">
        <v>186</v>
      </c>
      <c r="D250" s="14" t="s">
        <v>369</v>
      </c>
      <c r="E250" s="80" t="s">
        <v>249</v>
      </c>
      <c r="F250" s="80" t="s">
        <v>259</v>
      </c>
      <c r="G250" s="80" t="s">
        <v>630</v>
      </c>
      <c r="H250" s="7">
        <v>289.2</v>
      </c>
    </row>
    <row r="251" spans="1:8" ht="15" hidden="1">
      <c r="A251" s="92" t="s">
        <v>260</v>
      </c>
      <c r="B251" s="8"/>
      <c r="C251" s="14" t="s">
        <v>186</v>
      </c>
      <c r="D251" s="14" t="s">
        <v>369</v>
      </c>
      <c r="E251" s="80" t="s">
        <v>249</v>
      </c>
      <c r="F251" s="80" t="s">
        <v>261</v>
      </c>
      <c r="G251" s="80" t="s">
        <v>631</v>
      </c>
      <c r="H251" s="7">
        <v>1608.1</v>
      </c>
    </row>
    <row r="252" spans="1:8" ht="15" hidden="1">
      <c r="A252" s="92" t="s">
        <v>262</v>
      </c>
      <c r="B252" s="8"/>
      <c r="C252" s="14" t="s">
        <v>186</v>
      </c>
      <c r="D252" s="14" t="s">
        <v>369</v>
      </c>
      <c r="E252" s="14" t="s">
        <v>249</v>
      </c>
      <c r="F252" s="6">
        <v>300</v>
      </c>
      <c r="G252" s="6"/>
      <c r="H252" s="7">
        <f>H253+H254</f>
        <v>0</v>
      </c>
    </row>
    <row r="253" spans="1:8" ht="15" hidden="1">
      <c r="A253" s="92" t="s">
        <v>264</v>
      </c>
      <c r="B253" s="8"/>
      <c r="C253" s="14" t="s">
        <v>186</v>
      </c>
      <c r="D253" s="14" t="s">
        <v>369</v>
      </c>
      <c r="E253" s="14" t="s">
        <v>249</v>
      </c>
      <c r="F253" s="6">
        <v>310</v>
      </c>
      <c r="G253" s="6"/>
      <c r="H253" s="7"/>
    </row>
    <row r="254" spans="1:8" ht="15" hidden="1">
      <c r="A254" s="103" t="s">
        <v>266</v>
      </c>
      <c r="B254" s="130"/>
      <c r="C254" s="14" t="s">
        <v>186</v>
      </c>
      <c r="D254" s="14" t="s">
        <v>369</v>
      </c>
      <c r="E254" s="14" t="s">
        <v>249</v>
      </c>
      <c r="F254" s="6">
        <v>340</v>
      </c>
      <c r="G254" s="6"/>
      <c r="H254" s="7"/>
    </row>
    <row r="255" spans="1:8" ht="15" customHeight="1" hidden="1">
      <c r="A255" s="92" t="s">
        <v>370</v>
      </c>
      <c r="B255" s="8">
        <v>737</v>
      </c>
      <c r="C255" s="14" t="s">
        <v>186</v>
      </c>
      <c r="D255" s="14" t="s">
        <v>371</v>
      </c>
      <c r="E255" s="80"/>
      <c r="F255" s="80"/>
      <c r="G255" s="7">
        <f aca="true" t="shared" si="14" ref="G255:H257">G256</f>
        <v>0</v>
      </c>
      <c r="H255" s="7">
        <f t="shared" si="14"/>
        <v>0</v>
      </c>
    </row>
    <row r="256" spans="1:8" ht="28.5" customHeight="1" hidden="1">
      <c r="A256" s="118" t="s">
        <v>248</v>
      </c>
      <c r="B256" s="136">
        <v>737</v>
      </c>
      <c r="C256" s="14" t="s">
        <v>186</v>
      </c>
      <c r="D256" s="14" t="s">
        <v>371</v>
      </c>
      <c r="E256" s="80" t="s">
        <v>240</v>
      </c>
      <c r="F256" s="80"/>
      <c r="G256" s="7">
        <f t="shared" si="14"/>
        <v>0</v>
      </c>
      <c r="H256" s="7">
        <f t="shared" si="14"/>
        <v>0</v>
      </c>
    </row>
    <row r="257" spans="1:8" ht="14.25" customHeight="1" hidden="1">
      <c r="A257" s="92" t="s">
        <v>238</v>
      </c>
      <c r="B257" s="8"/>
      <c r="C257" s="14" t="s">
        <v>186</v>
      </c>
      <c r="D257" s="14" t="s">
        <v>641</v>
      </c>
      <c r="E257" s="80" t="s">
        <v>249</v>
      </c>
      <c r="F257" s="80" t="s">
        <v>240</v>
      </c>
      <c r="G257" s="7">
        <f t="shared" si="14"/>
        <v>0</v>
      </c>
      <c r="H257" s="7">
        <f t="shared" si="14"/>
        <v>0</v>
      </c>
    </row>
    <row r="258" spans="1:8" ht="14.25" customHeight="1" hidden="1">
      <c r="A258" s="96" t="s">
        <v>312</v>
      </c>
      <c r="B258" s="6"/>
      <c r="C258" s="14" t="s">
        <v>186</v>
      </c>
      <c r="D258" s="80" t="s">
        <v>641</v>
      </c>
      <c r="E258" s="80" t="s">
        <v>249</v>
      </c>
      <c r="F258" s="80" t="s">
        <v>255</v>
      </c>
      <c r="G258" s="7"/>
      <c r="H258" s="7"/>
    </row>
    <row r="259" spans="1:8" ht="15" customHeight="1" hidden="1">
      <c r="A259" s="92" t="s">
        <v>313</v>
      </c>
      <c r="B259" s="8"/>
      <c r="C259" s="14" t="s">
        <v>186</v>
      </c>
      <c r="D259" s="14" t="s">
        <v>641</v>
      </c>
      <c r="E259" s="14" t="s">
        <v>249</v>
      </c>
      <c r="F259" s="14" t="s">
        <v>259</v>
      </c>
      <c r="G259" s="14"/>
      <c r="H259" s="7"/>
    </row>
    <row r="260" spans="1:8" ht="15" hidden="1">
      <c r="A260" s="92" t="s">
        <v>260</v>
      </c>
      <c r="B260" s="8"/>
      <c r="C260" s="14" t="s">
        <v>186</v>
      </c>
      <c r="D260" s="14" t="s">
        <v>641</v>
      </c>
      <c r="E260" s="14" t="s">
        <v>249</v>
      </c>
      <c r="F260" s="14" t="s">
        <v>261</v>
      </c>
      <c r="G260" s="7"/>
      <c r="H260" s="7"/>
    </row>
    <row r="261" spans="1:8" ht="36.75" customHeight="1">
      <c r="A261" s="92" t="s">
        <v>372</v>
      </c>
      <c r="B261" s="8">
        <v>737</v>
      </c>
      <c r="C261" s="14" t="s">
        <v>186</v>
      </c>
      <c r="D261" s="14" t="s">
        <v>373</v>
      </c>
      <c r="E261" s="14"/>
      <c r="F261" s="14"/>
      <c r="G261" s="7">
        <f>G267+G275</f>
        <v>4449.200000000001</v>
      </c>
      <c r="H261" s="7">
        <f>H267</f>
        <v>221.4</v>
      </c>
    </row>
    <row r="262" spans="1:8" ht="65.25" customHeight="1" hidden="1">
      <c r="A262" s="92" t="s">
        <v>234</v>
      </c>
      <c r="B262" s="8"/>
      <c r="C262" s="14" t="s">
        <v>186</v>
      </c>
      <c r="D262" s="14" t="s">
        <v>373</v>
      </c>
      <c r="E262" s="14" t="s">
        <v>235</v>
      </c>
      <c r="F262" s="14" t="s">
        <v>1</v>
      </c>
      <c r="G262" s="14"/>
      <c r="H262" s="7">
        <f>H263</f>
        <v>0</v>
      </c>
    </row>
    <row r="263" spans="1:8" ht="15" customHeight="1" hidden="1">
      <c r="A263" s="92" t="s">
        <v>238</v>
      </c>
      <c r="B263" s="8"/>
      <c r="C263" s="14" t="s">
        <v>186</v>
      </c>
      <c r="D263" s="14" t="s">
        <v>374</v>
      </c>
      <c r="E263" s="14" t="s">
        <v>237</v>
      </c>
      <c r="F263" s="6">
        <v>200</v>
      </c>
      <c r="G263" s="6"/>
      <c r="H263" s="7">
        <f>H264</f>
        <v>0</v>
      </c>
    </row>
    <row r="264" spans="1:8" ht="16.5" customHeight="1" hidden="1">
      <c r="A264" s="92" t="s">
        <v>241</v>
      </c>
      <c r="B264" s="8"/>
      <c r="C264" s="14" t="s">
        <v>186</v>
      </c>
      <c r="D264" s="14" t="s">
        <v>374</v>
      </c>
      <c r="E264" s="14" t="s">
        <v>237</v>
      </c>
      <c r="F264" s="80" t="s">
        <v>242</v>
      </c>
      <c r="G264" s="80"/>
      <c r="H264" s="7">
        <f>H265+H266</f>
        <v>0</v>
      </c>
    </row>
    <row r="265" spans="1:8" ht="16.5" customHeight="1" hidden="1">
      <c r="A265" s="92" t="s">
        <v>243</v>
      </c>
      <c r="B265" s="8"/>
      <c r="C265" s="14" t="s">
        <v>186</v>
      </c>
      <c r="D265" s="14" t="s">
        <v>374</v>
      </c>
      <c r="E265" s="14" t="s">
        <v>237</v>
      </c>
      <c r="F265" s="80" t="s">
        <v>244</v>
      </c>
      <c r="G265" s="80"/>
      <c r="H265" s="7"/>
    </row>
    <row r="266" spans="1:8" ht="17.25" customHeight="1" hidden="1">
      <c r="A266" s="92" t="s">
        <v>303</v>
      </c>
      <c r="B266" s="8"/>
      <c r="C266" s="14" t="s">
        <v>186</v>
      </c>
      <c r="D266" s="14" t="s">
        <v>374</v>
      </c>
      <c r="E266" s="14" t="s">
        <v>246</v>
      </c>
      <c r="F266" s="80" t="s">
        <v>247</v>
      </c>
      <c r="G266" s="80"/>
      <c r="H266" s="7"/>
    </row>
    <row r="267" spans="1:8" ht="42" customHeight="1">
      <c r="A267" s="92" t="s">
        <v>248</v>
      </c>
      <c r="B267" s="8">
        <v>737</v>
      </c>
      <c r="C267" s="14" t="s">
        <v>186</v>
      </c>
      <c r="D267" s="14" t="s">
        <v>373</v>
      </c>
      <c r="E267" s="14" t="s">
        <v>240</v>
      </c>
      <c r="F267" s="14"/>
      <c r="G267" s="7">
        <f>2076.9+87</f>
        <v>2163.9</v>
      </c>
      <c r="H267" s="7">
        <v>221.4</v>
      </c>
    </row>
    <row r="268" spans="1:8" ht="15.75" customHeight="1" hidden="1">
      <c r="A268" s="92" t="s">
        <v>238</v>
      </c>
      <c r="B268" s="8">
        <v>737</v>
      </c>
      <c r="C268" s="14" t="s">
        <v>186</v>
      </c>
      <c r="D268" s="14" t="s">
        <v>373</v>
      </c>
      <c r="E268" s="14" t="s">
        <v>249</v>
      </c>
      <c r="F268" s="6">
        <v>200</v>
      </c>
      <c r="G268" s="7">
        <f>G269</f>
        <v>3418.1</v>
      </c>
      <c r="H268" s="7">
        <f>H269</f>
        <v>2935.6</v>
      </c>
    </row>
    <row r="269" spans="1:8" ht="12.75" customHeight="1" hidden="1">
      <c r="A269" s="92" t="s">
        <v>254</v>
      </c>
      <c r="B269" s="8">
        <v>737</v>
      </c>
      <c r="C269" s="14" t="s">
        <v>186</v>
      </c>
      <c r="D269" s="14" t="s">
        <v>373</v>
      </c>
      <c r="E269" s="14" t="s">
        <v>249</v>
      </c>
      <c r="F269" s="6">
        <v>220</v>
      </c>
      <c r="G269" s="7">
        <f>G271</f>
        <v>3418.1</v>
      </c>
      <c r="H269" s="7">
        <f>H271</f>
        <v>2935.6</v>
      </c>
    </row>
    <row r="270" spans="1:8" ht="15" hidden="1">
      <c r="A270" s="92" t="s">
        <v>269</v>
      </c>
      <c r="B270" s="8"/>
      <c r="C270" s="14" t="s">
        <v>186</v>
      </c>
      <c r="D270" s="14" t="s">
        <v>373</v>
      </c>
      <c r="E270" s="14" t="s">
        <v>249</v>
      </c>
      <c r="F270" s="6">
        <v>222</v>
      </c>
      <c r="G270" s="6"/>
      <c r="H270" s="7"/>
    </row>
    <row r="271" spans="1:8" ht="15" hidden="1">
      <c r="A271" s="92" t="s">
        <v>313</v>
      </c>
      <c r="B271" s="8">
        <v>737</v>
      </c>
      <c r="C271" s="14" t="s">
        <v>186</v>
      </c>
      <c r="D271" s="14" t="s">
        <v>373</v>
      </c>
      <c r="E271" s="14" t="s">
        <v>249</v>
      </c>
      <c r="F271" s="6">
        <v>225</v>
      </c>
      <c r="G271" s="6">
        <v>3418.1</v>
      </c>
      <c r="H271" s="7">
        <v>2935.6</v>
      </c>
    </row>
    <row r="272" spans="1:8" ht="15" hidden="1">
      <c r="A272" s="92" t="s">
        <v>260</v>
      </c>
      <c r="B272" s="8"/>
      <c r="C272" s="14" t="s">
        <v>186</v>
      </c>
      <c r="D272" s="14" t="s">
        <v>373</v>
      </c>
      <c r="E272" s="14" t="s">
        <v>249</v>
      </c>
      <c r="F272" s="6">
        <v>226</v>
      </c>
      <c r="G272" s="6"/>
      <c r="H272" s="7"/>
    </row>
    <row r="273" spans="1:8" ht="15" hidden="1">
      <c r="A273" s="92" t="s">
        <v>262</v>
      </c>
      <c r="B273" s="8"/>
      <c r="C273" s="14" t="s">
        <v>186</v>
      </c>
      <c r="D273" s="14" t="s">
        <v>373</v>
      </c>
      <c r="E273" s="14" t="s">
        <v>249</v>
      </c>
      <c r="F273" s="6">
        <v>300</v>
      </c>
      <c r="G273" s="6"/>
      <c r="H273" s="7">
        <f>H274+H275</f>
        <v>0</v>
      </c>
    </row>
    <row r="274" spans="1:8" ht="15" hidden="1">
      <c r="A274" s="92" t="s">
        <v>264</v>
      </c>
      <c r="B274" s="8"/>
      <c r="C274" s="14" t="s">
        <v>186</v>
      </c>
      <c r="D274" s="14" t="s">
        <v>373</v>
      </c>
      <c r="E274" s="14" t="s">
        <v>249</v>
      </c>
      <c r="F274" s="6">
        <v>310</v>
      </c>
      <c r="G274" s="6"/>
      <c r="H274" s="7"/>
    </row>
    <row r="275" spans="1:8" ht="45">
      <c r="A275" s="103" t="s">
        <v>416</v>
      </c>
      <c r="B275" s="130">
        <v>737</v>
      </c>
      <c r="C275" s="14" t="s">
        <v>186</v>
      </c>
      <c r="D275" s="14" t="s">
        <v>373</v>
      </c>
      <c r="E275" s="14" t="s">
        <v>412</v>
      </c>
      <c r="F275" s="6">
        <v>340</v>
      </c>
      <c r="G275" s="6">
        <v>2285.3</v>
      </c>
      <c r="H275" s="7"/>
    </row>
    <row r="276" spans="1:8" ht="39.75" customHeight="1" hidden="1">
      <c r="A276" s="92" t="s">
        <v>632</v>
      </c>
      <c r="B276" s="8"/>
      <c r="C276" s="14" t="s">
        <v>186</v>
      </c>
      <c r="D276" s="14" t="s">
        <v>633</v>
      </c>
      <c r="E276" s="80"/>
      <c r="F276" s="80"/>
      <c r="G276" s="80"/>
      <c r="H276" s="7">
        <f>H277</f>
        <v>0</v>
      </c>
    </row>
    <row r="277" spans="1:8" ht="45" hidden="1">
      <c r="A277" s="92" t="s">
        <v>274</v>
      </c>
      <c r="B277" s="8"/>
      <c r="C277" s="14" t="s">
        <v>186</v>
      </c>
      <c r="D277" s="14" t="s">
        <v>633</v>
      </c>
      <c r="E277" s="80" t="s">
        <v>275</v>
      </c>
      <c r="F277" s="80"/>
      <c r="G277" s="80"/>
      <c r="H277" s="7">
        <f>H278</f>
        <v>0</v>
      </c>
    </row>
    <row r="278" spans="1:8" ht="15" hidden="1">
      <c r="A278" s="92" t="s">
        <v>238</v>
      </c>
      <c r="B278" s="8"/>
      <c r="C278" s="14" t="s">
        <v>186</v>
      </c>
      <c r="D278" s="14" t="s">
        <v>633</v>
      </c>
      <c r="E278" s="80" t="s">
        <v>277</v>
      </c>
      <c r="F278" s="80" t="s">
        <v>240</v>
      </c>
      <c r="G278" s="80"/>
      <c r="H278" s="7">
        <f>H279</f>
        <v>0</v>
      </c>
    </row>
    <row r="279" spans="1:8" ht="15" hidden="1">
      <c r="A279" s="92" t="s">
        <v>264</v>
      </c>
      <c r="B279" s="8"/>
      <c r="C279" s="14" t="s">
        <v>186</v>
      </c>
      <c r="D279" s="14" t="s">
        <v>633</v>
      </c>
      <c r="E279" s="80" t="s">
        <v>277</v>
      </c>
      <c r="F279" s="80" t="s">
        <v>265</v>
      </c>
      <c r="G279" s="80"/>
      <c r="H279" s="7"/>
    </row>
    <row r="280" spans="1:8" ht="30">
      <c r="A280" s="92" t="s">
        <v>318</v>
      </c>
      <c r="B280" s="8">
        <v>737</v>
      </c>
      <c r="C280" s="14" t="s">
        <v>186</v>
      </c>
      <c r="D280" s="14" t="s">
        <v>338</v>
      </c>
      <c r="E280" s="80"/>
      <c r="F280" s="80"/>
      <c r="G280" s="7">
        <f aca="true" t="shared" si="15" ref="G280:H283">G281</f>
        <v>4877.8</v>
      </c>
      <c r="H280" s="7">
        <f t="shared" si="15"/>
        <v>4877.8</v>
      </c>
    </row>
    <row r="281" spans="1:8" ht="30">
      <c r="A281" s="92" t="s">
        <v>339</v>
      </c>
      <c r="B281" s="8">
        <v>737</v>
      </c>
      <c r="C281" s="14" t="s">
        <v>186</v>
      </c>
      <c r="D281" s="14" t="s">
        <v>340</v>
      </c>
      <c r="E281" s="80"/>
      <c r="F281" s="80"/>
      <c r="G281" s="7">
        <f t="shared" si="15"/>
        <v>4877.8</v>
      </c>
      <c r="H281" s="7">
        <f t="shared" si="15"/>
        <v>4877.8</v>
      </c>
    </row>
    <row r="282" spans="1:8" ht="45">
      <c r="A282" s="11" t="s">
        <v>248</v>
      </c>
      <c r="B282" s="8">
        <v>737</v>
      </c>
      <c r="C282" s="14" t="s">
        <v>186</v>
      </c>
      <c r="D282" s="14" t="s">
        <v>340</v>
      </c>
      <c r="E282" s="80" t="s">
        <v>240</v>
      </c>
      <c r="F282" s="80"/>
      <c r="G282" s="7">
        <v>4877.8</v>
      </c>
      <c r="H282" s="7">
        <v>4877.8</v>
      </c>
    </row>
    <row r="283" spans="1:8" ht="45" hidden="1">
      <c r="A283" s="11" t="s">
        <v>248</v>
      </c>
      <c r="B283" s="8">
        <v>737</v>
      </c>
      <c r="C283" s="14" t="s">
        <v>186</v>
      </c>
      <c r="D283" s="14" t="s">
        <v>340</v>
      </c>
      <c r="E283" s="80" t="s">
        <v>249</v>
      </c>
      <c r="F283" s="80" t="s">
        <v>240</v>
      </c>
      <c r="G283" s="7">
        <f t="shared" si="15"/>
        <v>2226.735</v>
      </c>
      <c r="H283" s="7">
        <f t="shared" si="15"/>
        <v>2226.735</v>
      </c>
    </row>
    <row r="284" spans="1:8" ht="15" hidden="1">
      <c r="A284" s="92" t="s">
        <v>264</v>
      </c>
      <c r="B284" s="8">
        <v>737</v>
      </c>
      <c r="C284" s="14" t="s">
        <v>186</v>
      </c>
      <c r="D284" s="14" t="s">
        <v>340</v>
      </c>
      <c r="E284" s="80" t="s">
        <v>249</v>
      </c>
      <c r="F284" s="80" t="s">
        <v>265</v>
      </c>
      <c r="G284" s="7">
        <f>2120.7*1.05</f>
        <v>2226.735</v>
      </c>
      <c r="H284" s="7">
        <f>2120.7*1.05</f>
        <v>2226.735</v>
      </c>
    </row>
    <row r="285" spans="1:8" ht="15" hidden="1">
      <c r="A285" s="92" t="s">
        <v>351</v>
      </c>
      <c r="B285" s="8">
        <v>737</v>
      </c>
      <c r="C285" s="14" t="s">
        <v>186</v>
      </c>
      <c r="D285" s="14" t="s">
        <v>305</v>
      </c>
      <c r="E285" s="14"/>
      <c r="F285" s="14"/>
      <c r="G285" s="7">
        <f>G286</f>
        <v>0</v>
      </c>
      <c r="H285" s="7"/>
    </row>
    <row r="286" spans="1:8" ht="30" hidden="1">
      <c r="A286" s="92" t="s">
        <v>322</v>
      </c>
      <c r="B286" s="8">
        <v>737</v>
      </c>
      <c r="C286" s="14" t="s">
        <v>186</v>
      </c>
      <c r="D286" s="14" t="s">
        <v>323</v>
      </c>
      <c r="E286" s="80"/>
      <c r="F286" s="80" t="s">
        <v>1</v>
      </c>
      <c r="G286" s="7">
        <f>G287</f>
        <v>0</v>
      </c>
      <c r="H286" s="7"/>
    </row>
    <row r="287" spans="1:8" ht="45" hidden="1">
      <c r="A287" s="116" t="s">
        <v>362</v>
      </c>
      <c r="B287" s="8">
        <v>737</v>
      </c>
      <c r="C287" s="82" t="s">
        <v>186</v>
      </c>
      <c r="D287" s="82" t="s">
        <v>363</v>
      </c>
      <c r="E287" s="82"/>
      <c r="F287" s="82" t="s">
        <v>1</v>
      </c>
      <c r="G287" s="15">
        <f>G288</f>
        <v>0</v>
      </c>
      <c r="H287" s="7"/>
    </row>
    <row r="288" spans="1:8" ht="45" hidden="1">
      <c r="A288" s="203" t="s">
        <v>248</v>
      </c>
      <c r="B288" s="8">
        <v>737</v>
      </c>
      <c r="C288" s="82" t="s">
        <v>186</v>
      </c>
      <c r="D288" s="82" t="s">
        <v>363</v>
      </c>
      <c r="E288" s="82" t="s">
        <v>240</v>
      </c>
      <c r="F288" s="82"/>
      <c r="G288" s="15">
        <f>G289</f>
        <v>0</v>
      </c>
      <c r="H288" s="7"/>
    </row>
    <row r="289" spans="1:8" ht="15" hidden="1">
      <c r="A289" s="116" t="s">
        <v>260</v>
      </c>
      <c r="B289" s="8">
        <v>737</v>
      </c>
      <c r="C289" s="82" t="s">
        <v>186</v>
      </c>
      <c r="D289" s="82" t="s">
        <v>363</v>
      </c>
      <c r="E289" s="82" t="s">
        <v>249</v>
      </c>
      <c r="F289" s="82" t="s">
        <v>261</v>
      </c>
      <c r="G289" s="15"/>
      <c r="H289" s="7"/>
    </row>
    <row r="290" spans="1:8" ht="20.25" customHeight="1">
      <c r="A290" s="93" t="s">
        <v>195</v>
      </c>
      <c r="B290" s="1">
        <v>737</v>
      </c>
      <c r="C290" s="94" t="s">
        <v>196</v>
      </c>
      <c r="D290" s="94" t="s">
        <v>225</v>
      </c>
      <c r="E290" s="94"/>
      <c r="F290" s="94" t="s">
        <v>1</v>
      </c>
      <c r="G290" s="9">
        <f aca="true" t="shared" si="16" ref="G290:H294">G291</f>
        <v>12070</v>
      </c>
      <c r="H290" s="9">
        <f t="shared" si="16"/>
        <v>11970</v>
      </c>
    </row>
    <row r="291" spans="1:8" ht="18.75" customHeight="1">
      <c r="A291" s="93" t="s">
        <v>197</v>
      </c>
      <c r="B291" s="1">
        <v>737</v>
      </c>
      <c r="C291" s="94" t="s">
        <v>198</v>
      </c>
      <c r="D291" s="94" t="s">
        <v>225</v>
      </c>
      <c r="E291" s="94"/>
      <c r="F291" s="94" t="s">
        <v>1</v>
      </c>
      <c r="G291" s="9">
        <f>G292</f>
        <v>12070</v>
      </c>
      <c r="H291" s="9">
        <f>H292</f>
        <v>11970</v>
      </c>
    </row>
    <row r="292" spans="1:8" ht="33" customHeight="1">
      <c r="A292" s="92" t="s">
        <v>226</v>
      </c>
      <c r="B292" s="8">
        <v>737</v>
      </c>
      <c r="C292" s="14" t="s">
        <v>198</v>
      </c>
      <c r="D292" s="14" t="s">
        <v>227</v>
      </c>
      <c r="E292" s="14"/>
      <c r="F292" s="14"/>
      <c r="G292" s="7">
        <f>G293+G313</f>
        <v>12070</v>
      </c>
      <c r="H292" s="7">
        <f>H293+H313</f>
        <v>11970</v>
      </c>
    </row>
    <row r="293" spans="1:8" ht="42.75" customHeight="1">
      <c r="A293" s="92" t="s">
        <v>228</v>
      </c>
      <c r="B293" s="8">
        <v>737</v>
      </c>
      <c r="C293" s="14" t="s">
        <v>198</v>
      </c>
      <c r="D293" s="14" t="s">
        <v>229</v>
      </c>
      <c r="E293" s="14"/>
      <c r="F293" s="14" t="s">
        <v>1</v>
      </c>
      <c r="G293" s="7">
        <f t="shared" si="16"/>
        <v>12070</v>
      </c>
      <c r="H293" s="7">
        <f t="shared" si="16"/>
        <v>11970</v>
      </c>
    </row>
    <row r="294" spans="1:8" ht="42.75" customHeight="1">
      <c r="A294" s="92" t="s">
        <v>230</v>
      </c>
      <c r="B294" s="8">
        <v>737</v>
      </c>
      <c r="C294" s="14" t="s">
        <v>198</v>
      </c>
      <c r="D294" s="14" t="s">
        <v>231</v>
      </c>
      <c r="E294" s="14"/>
      <c r="F294" s="14" t="s">
        <v>1</v>
      </c>
      <c r="G294" s="7">
        <f t="shared" si="16"/>
        <v>12070</v>
      </c>
      <c r="H294" s="7">
        <f t="shared" si="16"/>
        <v>11970</v>
      </c>
    </row>
    <row r="295" spans="1:8" ht="51" customHeight="1">
      <c r="A295" s="92" t="s">
        <v>376</v>
      </c>
      <c r="B295" s="8">
        <v>737</v>
      </c>
      <c r="C295" s="14" t="s">
        <v>198</v>
      </c>
      <c r="D295" s="14" t="s">
        <v>377</v>
      </c>
      <c r="E295" s="14"/>
      <c r="F295" s="14" t="s">
        <v>1</v>
      </c>
      <c r="G295" s="7">
        <f>G296+G301</f>
        <v>12070</v>
      </c>
      <c r="H295" s="7">
        <f>H296+H301</f>
        <v>11970</v>
      </c>
    </row>
    <row r="296" spans="1:8" ht="73.5" customHeight="1">
      <c r="A296" s="92" t="s">
        <v>234</v>
      </c>
      <c r="B296" s="8">
        <v>737</v>
      </c>
      <c r="C296" s="14" t="s">
        <v>198</v>
      </c>
      <c r="D296" s="14" t="s">
        <v>377</v>
      </c>
      <c r="E296" s="14" t="s">
        <v>235</v>
      </c>
      <c r="F296" s="14" t="s">
        <v>1</v>
      </c>
      <c r="G296" s="7">
        <v>10791.2</v>
      </c>
      <c r="H296" s="7">
        <v>10791.2</v>
      </c>
    </row>
    <row r="297" spans="1:8" ht="15.75" customHeight="1" hidden="1">
      <c r="A297" s="96" t="s">
        <v>238</v>
      </c>
      <c r="B297" s="6"/>
      <c r="C297" s="14" t="s">
        <v>198</v>
      </c>
      <c r="D297" s="14" t="s">
        <v>377</v>
      </c>
      <c r="E297" s="14" t="s">
        <v>378</v>
      </c>
      <c r="F297" s="14" t="s">
        <v>240</v>
      </c>
      <c r="G297" s="7">
        <f>G298</f>
        <v>6791.7</v>
      </c>
      <c r="H297" s="7">
        <f>H298</f>
        <v>6791.7</v>
      </c>
    </row>
    <row r="298" spans="1:8" ht="32.25" customHeight="1" hidden="1">
      <c r="A298" s="92" t="s">
        <v>241</v>
      </c>
      <c r="B298" s="8"/>
      <c r="C298" s="14" t="s">
        <v>198</v>
      </c>
      <c r="D298" s="14" t="s">
        <v>377</v>
      </c>
      <c r="E298" s="14" t="s">
        <v>378</v>
      </c>
      <c r="F298" s="6">
        <v>210</v>
      </c>
      <c r="G298" s="7">
        <f>G299+G300</f>
        <v>6791.7</v>
      </c>
      <c r="H298" s="7">
        <f>H299+H300</f>
        <v>6791.7</v>
      </c>
    </row>
    <row r="299" spans="1:8" ht="15" customHeight="1" hidden="1">
      <c r="A299" s="92" t="s">
        <v>243</v>
      </c>
      <c r="B299" s="8"/>
      <c r="C299" s="14" t="s">
        <v>198</v>
      </c>
      <c r="D299" s="14" t="s">
        <v>377</v>
      </c>
      <c r="E299" s="14" t="s">
        <v>378</v>
      </c>
      <c r="F299" s="6">
        <v>211</v>
      </c>
      <c r="G299" s="6">
        <v>5216.4</v>
      </c>
      <c r="H299" s="7">
        <f>4471.2+745.2</f>
        <v>5216.4</v>
      </c>
    </row>
    <row r="300" spans="1:8" ht="14.25" customHeight="1" hidden="1">
      <c r="A300" s="92" t="s">
        <v>379</v>
      </c>
      <c r="B300" s="8"/>
      <c r="C300" s="14" t="s">
        <v>198</v>
      </c>
      <c r="D300" s="14" t="s">
        <v>377</v>
      </c>
      <c r="E300" s="14" t="s">
        <v>380</v>
      </c>
      <c r="F300" s="6">
        <v>213</v>
      </c>
      <c r="G300" s="6">
        <v>1575.3</v>
      </c>
      <c r="H300" s="7">
        <f>1350.3+225</f>
        <v>1575.3</v>
      </c>
    </row>
    <row r="301" spans="1:8" ht="47.25" customHeight="1">
      <c r="A301" s="92" t="s">
        <v>248</v>
      </c>
      <c r="B301" s="8">
        <v>737</v>
      </c>
      <c r="C301" s="14" t="s">
        <v>198</v>
      </c>
      <c r="D301" s="14" t="s">
        <v>377</v>
      </c>
      <c r="E301" s="14" t="s">
        <v>240</v>
      </c>
      <c r="F301" s="14" t="s">
        <v>1</v>
      </c>
      <c r="G301" s="7">
        <v>1278.8</v>
      </c>
      <c r="H301" s="7">
        <v>1178.8</v>
      </c>
    </row>
    <row r="302" spans="1:8" ht="14.25" customHeight="1" hidden="1">
      <c r="A302" s="92" t="s">
        <v>238</v>
      </c>
      <c r="B302" s="92"/>
      <c r="C302" s="14" t="s">
        <v>198</v>
      </c>
      <c r="D302" s="14" t="s">
        <v>377</v>
      </c>
      <c r="E302" s="14" t="s">
        <v>249</v>
      </c>
      <c r="F302" s="6">
        <v>200</v>
      </c>
      <c r="G302" s="7">
        <f>G303+G307</f>
        <v>903.2</v>
      </c>
      <c r="H302" s="7">
        <f>H303+H307</f>
        <v>903.2</v>
      </c>
    </row>
    <row r="303" spans="1:8" ht="14.25" customHeight="1" hidden="1">
      <c r="A303" s="92" t="s">
        <v>254</v>
      </c>
      <c r="B303" s="92"/>
      <c r="C303" s="14" t="s">
        <v>198</v>
      </c>
      <c r="D303" s="14" t="s">
        <v>377</v>
      </c>
      <c r="E303" s="14" t="s">
        <v>249</v>
      </c>
      <c r="F303" s="6">
        <v>220</v>
      </c>
      <c r="G303" s="7">
        <f>G304+G305+G306</f>
        <v>903.2</v>
      </c>
      <c r="H303" s="7">
        <f>H304+H305+H306</f>
        <v>903.2</v>
      </c>
    </row>
    <row r="304" spans="1:8" ht="15" hidden="1">
      <c r="A304" s="92" t="s">
        <v>258</v>
      </c>
      <c r="B304" s="92"/>
      <c r="C304" s="14" t="s">
        <v>198</v>
      </c>
      <c r="D304" s="14" t="s">
        <v>377</v>
      </c>
      <c r="E304" s="14" t="s">
        <v>249</v>
      </c>
      <c r="F304" s="6">
        <v>222</v>
      </c>
      <c r="G304" s="6"/>
      <c r="H304" s="7"/>
    </row>
    <row r="305" spans="1:8" ht="15" hidden="1">
      <c r="A305" s="92"/>
      <c r="B305" s="92"/>
      <c r="C305" s="14" t="s">
        <v>198</v>
      </c>
      <c r="D305" s="14" t="s">
        <v>377</v>
      </c>
      <c r="E305" s="14" t="s">
        <v>249</v>
      </c>
      <c r="F305" s="6">
        <v>225</v>
      </c>
      <c r="G305" s="6">
        <v>903.2</v>
      </c>
      <c r="H305" s="7">
        <v>903.2</v>
      </c>
    </row>
    <row r="306" spans="1:8" ht="15" hidden="1">
      <c r="A306" s="92" t="s">
        <v>260</v>
      </c>
      <c r="B306" s="92"/>
      <c r="C306" s="14" t="s">
        <v>198</v>
      </c>
      <c r="D306" s="14" t="s">
        <v>377</v>
      </c>
      <c r="E306" s="14" t="s">
        <v>249</v>
      </c>
      <c r="F306" s="6">
        <v>226</v>
      </c>
      <c r="G306" s="6"/>
      <c r="H306" s="7"/>
    </row>
    <row r="307" spans="1:8" ht="15" hidden="1">
      <c r="A307" s="92" t="s">
        <v>284</v>
      </c>
      <c r="B307" s="92"/>
      <c r="C307" s="14" t="s">
        <v>198</v>
      </c>
      <c r="D307" s="14" t="s">
        <v>377</v>
      </c>
      <c r="E307" s="14" t="s">
        <v>249</v>
      </c>
      <c r="F307" s="6">
        <v>290</v>
      </c>
      <c r="G307" s="6"/>
      <c r="H307" s="7"/>
    </row>
    <row r="308" spans="1:8" ht="14.25" customHeight="1" hidden="1">
      <c r="A308" s="92" t="s">
        <v>262</v>
      </c>
      <c r="B308" s="92"/>
      <c r="C308" s="14" t="s">
        <v>198</v>
      </c>
      <c r="D308" s="14" t="s">
        <v>377</v>
      </c>
      <c r="E308" s="14" t="s">
        <v>249</v>
      </c>
      <c r="F308" s="14" t="s">
        <v>263</v>
      </c>
      <c r="G308" s="7">
        <f>G309+G310</f>
        <v>307.1</v>
      </c>
      <c r="H308" s="7">
        <f>H309+H310</f>
        <v>307.1</v>
      </c>
    </row>
    <row r="309" spans="1:8" ht="15" hidden="1">
      <c r="A309" s="92" t="s">
        <v>264</v>
      </c>
      <c r="B309" s="92"/>
      <c r="C309" s="14" t="s">
        <v>198</v>
      </c>
      <c r="D309" s="14" t="s">
        <v>377</v>
      </c>
      <c r="E309" s="14" t="s">
        <v>381</v>
      </c>
      <c r="F309" s="14" t="s">
        <v>265</v>
      </c>
      <c r="G309" s="14" t="s">
        <v>634</v>
      </c>
      <c r="H309" s="7">
        <v>307.1</v>
      </c>
    </row>
    <row r="310" spans="1:8" ht="15" hidden="1">
      <c r="A310" s="103" t="s">
        <v>266</v>
      </c>
      <c r="B310" s="103"/>
      <c r="C310" s="14" t="s">
        <v>198</v>
      </c>
      <c r="D310" s="14" t="s">
        <v>377</v>
      </c>
      <c r="E310" s="14" t="s">
        <v>249</v>
      </c>
      <c r="F310" s="14" t="s">
        <v>267</v>
      </c>
      <c r="G310" s="14"/>
      <c r="H310" s="7"/>
    </row>
    <row r="311" spans="1:8" ht="30" hidden="1">
      <c r="A311" s="92" t="s">
        <v>318</v>
      </c>
      <c r="B311" s="103"/>
      <c r="C311" s="14" t="s">
        <v>198</v>
      </c>
      <c r="D311" s="14" t="s">
        <v>338</v>
      </c>
      <c r="E311" s="80"/>
      <c r="F311" s="80"/>
      <c r="G311" s="7">
        <f aca="true" t="shared" si="17" ref="G311:H314">G312</f>
        <v>0</v>
      </c>
      <c r="H311" s="7">
        <f t="shared" si="17"/>
        <v>0</v>
      </c>
    </row>
    <row r="312" spans="1:8" ht="30" hidden="1">
      <c r="A312" s="92" t="s">
        <v>339</v>
      </c>
      <c r="B312" s="103"/>
      <c r="C312" s="14" t="s">
        <v>198</v>
      </c>
      <c r="D312" s="14" t="s">
        <v>340</v>
      </c>
      <c r="E312" s="80"/>
      <c r="F312" s="80"/>
      <c r="G312" s="7">
        <f t="shared" si="17"/>
        <v>0</v>
      </c>
      <c r="H312" s="7">
        <f t="shared" si="17"/>
        <v>0</v>
      </c>
    </row>
    <row r="313" spans="1:8" ht="45" hidden="1">
      <c r="A313" s="11" t="s">
        <v>248</v>
      </c>
      <c r="B313" s="103"/>
      <c r="C313" s="14" t="s">
        <v>198</v>
      </c>
      <c r="D313" s="14" t="s">
        <v>340</v>
      </c>
      <c r="E313" s="80" t="s">
        <v>240</v>
      </c>
      <c r="F313" s="80"/>
      <c r="G313" s="7">
        <f t="shared" si="17"/>
        <v>0</v>
      </c>
      <c r="H313" s="7">
        <f t="shared" si="17"/>
        <v>0</v>
      </c>
    </row>
    <row r="314" spans="1:8" ht="45" hidden="1">
      <c r="A314" s="11" t="s">
        <v>248</v>
      </c>
      <c r="B314" s="103"/>
      <c r="C314" s="14" t="s">
        <v>198</v>
      </c>
      <c r="D314" s="14" t="s">
        <v>340</v>
      </c>
      <c r="E314" s="80" t="s">
        <v>249</v>
      </c>
      <c r="F314" s="80" t="s">
        <v>240</v>
      </c>
      <c r="G314" s="7">
        <f t="shared" si="17"/>
        <v>0</v>
      </c>
      <c r="H314" s="7">
        <f t="shared" si="17"/>
        <v>0</v>
      </c>
    </row>
    <row r="315" spans="1:8" ht="15" hidden="1">
      <c r="A315" s="92" t="s">
        <v>264</v>
      </c>
      <c r="B315" s="103"/>
      <c r="C315" s="14" t="s">
        <v>198</v>
      </c>
      <c r="D315" s="14" t="s">
        <v>340</v>
      </c>
      <c r="E315" s="80" t="s">
        <v>249</v>
      </c>
      <c r="F315" s="80" t="s">
        <v>265</v>
      </c>
      <c r="G315" s="7"/>
      <c r="H315" s="7"/>
    </row>
    <row r="316" spans="1:8" ht="13.5" customHeight="1" hidden="1">
      <c r="A316" s="5" t="s">
        <v>203</v>
      </c>
      <c r="B316" s="1">
        <v>737</v>
      </c>
      <c r="C316" s="94" t="s">
        <v>204</v>
      </c>
      <c r="D316" s="94" t="s">
        <v>225</v>
      </c>
      <c r="E316" s="94"/>
      <c r="F316" s="94"/>
      <c r="G316" s="9">
        <f>G317</f>
        <v>0</v>
      </c>
      <c r="H316" s="9"/>
    </row>
    <row r="317" spans="1:8" ht="13.5" customHeight="1" hidden="1">
      <c r="A317" s="164" t="s">
        <v>205</v>
      </c>
      <c r="B317" s="1">
        <v>737</v>
      </c>
      <c r="C317" s="94" t="s">
        <v>206</v>
      </c>
      <c r="D317" s="94" t="s">
        <v>225</v>
      </c>
      <c r="E317" s="94"/>
      <c r="F317" s="94"/>
      <c r="G317" s="9">
        <f>G318</f>
        <v>0</v>
      </c>
      <c r="H317" s="9"/>
    </row>
    <row r="318" spans="1:8" ht="42.75" customHeight="1" hidden="1">
      <c r="A318" s="11" t="s">
        <v>384</v>
      </c>
      <c r="B318" s="8">
        <v>737</v>
      </c>
      <c r="C318" s="14" t="s">
        <v>206</v>
      </c>
      <c r="D318" s="14" t="s">
        <v>385</v>
      </c>
      <c r="E318" s="14"/>
      <c r="F318" s="14"/>
      <c r="G318" s="7">
        <f>G319</f>
        <v>0</v>
      </c>
      <c r="H318" s="7"/>
    </row>
    <row r="319" spans="1:8" ht="29.25" customHeight="1" hidden="1">
      <c r="A319" s="11" t="s">
        <v>308</v>
      </c>
      <c r="B319" s="8">
        <v>737</v>
      </c>
      <c r="C319" s="14" t="s">
        <v>206</v>
      </c>
      <c r="D319" s="14" t="s">
        <v>386</v>
      </c>
      <c r="E319" s="14"/>
      <c r="F319" s="14"/>
      <c r="G319" s="7">
        <f>G320</f>
        <v>0</v>
      </c>
      <c r="H319" s="7"/>
    </row>
    <row r="320" spans="1:8" ht="30" hidden="1">
      <c r="A320" s="11" t="s">
        <v>387</v>
      </c>
      <c r="B320" s="8">
        <v>737</v>
      </c>
      <c r="C320" s="14" t="s">
        <v>206</v>
      </c>
      <c r="D320" s="14" t="s">
        <v>388</v>
      </c>
      <c r="E320" s="14"/>
      <c r="F320" s="14"/>
      <c r="G320" s="7">
        <f>G321</f>
        <v>0</v>
      </c>
      <c r="H320" s="7"/>
    </row>
    <row r="321" spans="1:8" ht="27" customHeight="1" hidden="1">
      <c r="A321" s="92" t="s">
        <v>248</v>
      </c>
      <c r="B321" s="8">
        <v>737</v>
      </c>
      <c r="C321" s="14" t="s">
        <v>206</v>
      </c>
      <c r="D321" s="14" t="s">
        <v>388</v>
      </c>
      <c r="E321" s="14" t="s">
        <v>240</v>
      </c>
      <c r="F321" s="14" t="s">
        <v>261</v>
      </c>
      <c r="G321" s="7"/>
      <c r="H321" s="7"/>
    </row>
    <row r="322" spans="1:8" ht="15.75">
      <c r="A322" s="5" t="s">
        <v>207</v>
      </c>
      <c r="B322" s="1">
        <v>737</v>
      </c>
      <c r="C322" s="94" t="s">
        <v>208</v>
      </c>
      <c r="D322" s="94" t="s">
        <v>225</v>
      </c>
      <c r="E322" s="94"/>
      <c r="F322" s="94"/>
      <c r="G322" s="9">
        <f aca="true" t="shared" si="18" ref="G322:H326">G323</f>
        <v>479.7</v>
      </c>
      <c r="H322" s="9">
        <f t="shared" si="18"/>
        <v>333.8</v>
      </c>
    </row>
    <row r="323" spans="1:8" ht="15.75">
      <c r="A323" s="5" t="s">
        <v>209</v>
      </c>
      <c r="B323" s="1">
        <v>737</v>
      </c>
      <c r="C323" s="94" t="s">
        <v>210</v>
      </c>
      <c r="D323" s="94" t="s">
        <v>225</v>
      </c>
      <c r="E323" s="94"/>
      <c r="F323" s="94"/>
      <c r="G323" s="9">
        <f t="shared" si="18"/>
        <v>479.7</v>
      </c>
      <c r="H323" s="9">
        <f t="shared" si="18"/>
        <v>333.8</v>
      </c>
    </row>
    <row r="324" spans="1:8" ht="30">
      <c r="A324" s="92" t="s">
        <v>226</v>
      </c>
      <c r="B324" s="8">
        <v>737</v>
      </c>
      <c r="C324" s="14" t="s">
        <v>210</v>
      </c>
      <c r="D324" s="14" t="s">
        <v>229</v>
      </c>
      <c r="E324" s="14"/>
      <c r="F324" s="14"/>
      <c r="G324" s="7">
        <f t="shared" si="18"/>
        <v>479.7</v>
      </c>
      <c r="H324" s="7">
        <f t="shared" si="18"/>
        <v>333.8</v>
      </c>
    </row>
    <row r="325" spans="1:8" ht="45">
      <c r="A325" s="92" t="s">
        <v>228</v>
      </c>
      <c r="B325" s="8">
        <v>737</v>
      </c>
      <c r="C325" s="14" t="s">
        <v>210</v>
      </c>
      <c r="D325" s="14" t="s">
        <v>231</v>
      </c>
      <c r="E325" s="14"/>
      <c r="F325" s="14" t="s">
        <v>1</v>
      </c>
      <c r="G325" s="7">
        <f t="shared" si="18"/>
        <v>479.7</v>
      </c>
      <c r="H325" s="7">
        <f t="shared" si="18"/>
        <v>333.8</v>
      </c>
    </row>
    <row r="326" spans="1:8" ht="42" customHeight="1">
      <c r="A326" s="92" t="s">
        <v>376</v>
      </c>
      <c r="B326" s="8">
        <v>737</v>
      </c>
      <c r="C326" s="14" t="s">
        <v>210</v>
      </c>
      <c r="D326" s="14" t="s">
        <v>377</v>
      </c>
      <c r="E326" s="14"/>
      <c r="F326" s="14" t="s">
        <v>1</v>
      </c>
      <c r="G326" s="7">
        <f t="shared" si="18"/>
        <v>479.7</v>
      </c>
      <c r="H326" s="7">
        <f t="shared" si="18"/>
        <v>333.8</v>
      </c>
    </row>
    <row r="327" spans="1:8" ht="45">
      <c r="A327" s="92" t="s">
        <v>248</v>
      </c>
      <c r="B327" s="11">
        <v>737</v>
      </c>
      <c r="C327" s="14" t="s">
        <v>210</v>
      </c>
      <c r="D327" s="14" t="s">
        <v>377</v>
      </c>
      <c r="E327" s="14" t="s">
        <v>240</v>
      </c>
      <c r="F327" s="14" t="s">
        <v>265</v>
      </c>
      <c r="G327" s="7">
        <v>479.7</v>
      </c>
      <c r="H327" s="6">
        <v>333.8</v>
      </c>
    </row>
    <row r="328" spans="1:8" ht="31.5">
      <c r="A328" s="67" t="s">
        <v>674</v>
      </c>
      <c r="B328" s="1">
        <v>737</v>
      </c>
      <c r="C328" s="94" t="s">
        <v>211</v>
      </c>
      <c r="D328" s="94" t="s">
        <v>225</v>
      </c>
      <c r="E328" s="94"/>
      <c r="F328" s="94" t="s">
        <v>250</v>
      </c>
      <c r="G328" s="9">
        <f aca="true" t="shared" si="19" ref="G328:H332">G329</f>
        <v>1</v>
      </c>
      <c r="H328" s="9">
        <f t="shared" si="19"/>
        <v>1</v>
      </c>
    </row>
    <row r="329" spans="1:8" ht="31.5">
      <c r="A329" s="67" t="s">
        <v>675</v>
      </c>
      <c r="B329" s="1">
        <v>737</v>
      </c>
      <c r="C329" s="94" t="s">
        <v>212</v>
      </c>
      <c r="D329" s="94" t="s">
        <v>225</v>
      </c>
      <c r="E329" s="94"/>
      <c r="F329" s="94"/>
      <c r="G329" s="9">
        <f t="shared" si="19"/>
        <v>1</v>
      </c>
      <c r="H329" s="9">
        <f t="shared" si="19"/>
        <v>1</v>
      </c>
    </row>
    <row r="330" spans="1:8" ht="30">
      <c r="A330" s="92" t="s">
        <v>226</v>
      </c>
      <c r="B330" s="8">
        <v>737</v>
      </c>
      <c r="C330" s="14" t="s">
        <v>212</v>
      </c>
      <c r="D330" s="14" t="s">
        <v>227</v>
      </c>
      <c r="E330" s="14"/>
      <c r="F330" s="14"/>
      <c r="G330" s="7">
        <f t="shared" si="19"/>
        <v>1</v>
      </c>
      <c r="H330" s="7">
        <f t="shared" si="19"/>
        <v>1</v>
      </c>
    </row>
    <row r="331" spans="1:8" ht="45">
      <c r="A331" s="92" t="s">
        <v>228</v>
      </c>
      <c r="B331" s="8">
        <v>737</v>
      </c>
      <c r="C331" s="14" t="s">
        <v>212</v>
      </c>
      <c r="D331" s="80" t="s">
        <v>229</v>
      </c>
      <c r="E331" s="14"/>
      <c r="F331" s="14"/>
      <c r="G331" s="7">
        <f t="shared" si="19"/>
        <v>1</v>
      </c>
      <c r="H331" s="7">
        <f t="shared" si="19"/>
        <v>1</v>
      </c>
    </row>
    <row r="332" spans="1:8" ht="45">
      <c r="A332" s="92" t="s">
        <v>230</v>
      </c>
      <c r="B332" s="8">
        <v>737</v>
      </c>
      <c r="C332" s="14" t="s">
        <v>212</v>
      </c>
      <c r="D332" s="14" t="s">
        <v>231</v>
      </c>
      <c r="E332" s="14"/>
      <c r="F332" s="14"/>
      <c r="G332" s="7">
        <f t="shared" si="19"/>
        <v>1</v>
      </c>
      <c r="H332" s="7">
        <f t="shared" si="19"/>
        <v>1</v>
      </c>
    </row>
    <row r="333" spans="1:8" ht="15">
      <c r="A333" s="11" t="s">
        <v>389</v>
      </c>
      <c r="B333" s="8">
        <v>737</v>
      </c>
      <c r="C333" s="14" t="s">
        <v>212</v>
      </c>
      <c r="D333" s="14" t="s">
        <v>390</v>
      </c>
      <c r="E333" s="14" t="s">
        <v>391</v>
      </c>
      <c r="F333" s="14" t="s">
        <v>392</v>
      </c>
      <c r="G333" s="7">
        <v>1</v>
      </c>
      <c r="H333" s="7">
        <v>1</v>
      </c>
    </row>
    <row r="334" spans="1:8" ht="27" customHeight="1" hidden="1">
      <c r="A334" s="93" t="s">
        <v>393</v>
      </c>
      <c r="B334" s="1">
        <v>737</v>
      </c>
      <c r="C334" s="94" t="s">
        <v>216</v>
      </c>
      <c r="D334" s="94" t="s">
        <v>225</v>
      </c>
      <c r="E334" s="94"/>
      <c r="F334" s="94" t="s">
        <v>1</v>
      </c>
      <c r="G334" s="10">
        <f aca="true" t="shared" si="20" ref="G334:H340">G335</f>
        <v>0</v>
      </c>
      <c r="H334" s="10">
        <f t="shared" si="20"/>
        <v>0</v>
      </c>
    </row>
    <row r="335" spans="1:8" ht="29.25" customHeight="1" hidden="1">
      <c r="A335" s="93" t="s">
        <v>226</v>
      </c>
      <c r="B335" s="1">
        <v>737</v>
      </c>
      <c r="C335" s="94" t="s">
        <v>216</v>
      </c>
      <c r="D335" s="94" t="s">
        <v>227</v>
      </c>
      <c r="E335" s="94"/>
      <c r="F335" s="94"/>
      <c r="G335" s="10">
        <f t="shared" si="20"/>
        <v>0</v>
      </c>
      <c r="H335" s="10">
        <f t="shared" si="20"/>
        <v>0</v>
      </c>
    </row>
    <row r="336" spans="1:8" ht="41.25" customHeight="1" hidden="1">
      <c r="A336" s="92" t="s">
        <v>228</v>
      </c>
      <c r="B336" s="8">
        <v>737</v>
      </c>
      <c r="C336" s="14" t="s">
        <v>216</v>
      </c>
      <c r="D336" s="14" t="s">
        <v>229</v>
      </c>
      <c r="E336" s="14"/>
      <c r="F336" s="14" t="s">
        <v>1</v>
      </c>
      <c r="G336" s="6">
        <f t="shared" si="20"/>
        <v>0</v>
      </c>
      <c r="H336" s="6">
        <f t="shared" si="20"/>
        <v>0</v>
      </c>
    </row>
    <row r="337" spans="1:8" ht="42" customHeight="1" hidden="1">
      <c r="A337" s="120" t="s">
        <v>230</v>
      </c>
      <c r="B337" s="137">
        <v>737</v>
      </c>
      <c r="C337" s="14" t="s">
        <v>216</v>
      </c>
      <c r="D337" s="14" t="s">
        <v>231</v>
      </c>
      <c r="E337" s="14"/>
      <c r="F337" s="14" t="s">
        <v>1</v>
      </c>
      <c r="G337" s="6">
        <f t="shared" si="20"/>
        <v>0</v>
      </c>
      <c r="H337" s="6">
        <f t="shared" si="20"/>
        <v>0</v>
      </c>
    </row>
    <row r="338" spans="1:8" ht="23.25" customHeight="1" hidden="1">
      <c r="A338" s="120" t="s">
        <v>2</v>
      </c>
      <c r="B338" s="137">
        <v>737</v>
      </c>
      <c r="C338" s="14" t="s">
        <v>216</v>
      </c>
      <c r="D338" s="14" t="s">
        <v>396</v>
      </c>
      <c r="E338" s="14"/>
      <c r="F338" s="14" t="s">
        <v>1</v>
      </c>
      <c r="G338" s="6">
        <f t="shared" si="20"/>
        <v>0</v>
      </c>
      <c r="H338" s="6">
        <f t="shared" si="20"/>
        <v>0</v>
      </c>
    </row>
    <row r="339" spans="1:8" ht="21.75" customHeight="1" hidden="1">
      <c r="A339" s="120" t="s">
        <v>397</v>
      </c>
      <c r="B339" s="137">
        <v>737</v>
      </c>
      <c r="C339" s="14" t="s">
        <v>216</v>
      </c>
      <c r="D339" s="14" t="s">
        <v>396</v>
      </c>
      <c r="E339" s="14" t="s">
        <v>398</v>
      </c>
      <c r="F339" s="14" t="s">
        <v>1</v>
      </c>
      <c r="G339" s="6">
        <f t="shared" si="20"/>
        <v>0</v>
      </c>
      <c r="H339" s="6">
        <f t="shared" si="20"/>
        <v>0</v>
      </c>
    </row>
    <row r="340" spans="1:8" ht="13.5" customHeight="1" hidden="1">
      <c r="A340" s="121" t="s">
        <v>238</v>
      </c>
      <c r="B340" s="121"/>
      <c r="C340" s="122" t="s">
        <v>216</v>
      </c>
      <c r="D340" s="122" t="s">
        <v>635</v>
      </c>
      <c r="E340" s="122" t="s">
        <v>399</v>
      </c>
      <c r="F340" s="122" t="s">
        <v>240</v>
      </c>
      <c r="G340" s="123">
        <f t="shared" si="20"/>
        <v>0</v>
      </c>
      <c r="H340" s="123">
        <f t="shared" si="20"/>
        <v>0</v>
      </c>
    </row>
    <row r="341" spans="1:8" ht="13.5" customHeight="1" hidden="1">
      <c r="A341" s="124" t="s">
        <v>400</v>
      </c>
      <c r="B341" s="124"/>
      <c r="C341" s="122" t="s">
        <v>216</v>
      </c>
      <c r="D341" s="122" t="s">
        <v>635</v>
      </c>
      <c r="E341" s="122" t="s">
        <v>399</v>
      </c>
      <c r="F341" s="125">
        <v>250</v>
      </c>
      <c r="G341" s="123">
        <f>G342+G344</f>
        <v>0</v>
      </c>
      <c r="H341" s="123">
        <f>H342+H344</f>
        <v>0</v>
      </c>
    </row>
    <row r="342" spans="1:8" ht="27" hidden="1">
      <c r="A342" s="124" t="s">
        <v>401</v>
      </c>
      <c r="B342" s="124"/>
      <c r="C342" s="122" t="s">
        <v>216</v>
      </c>
      <c r="D342" s="122" t="s">
        <v>635</v>
      </c>
      <c r="E342" s="122" t="s">
        <v>399</v>
      </c>
      <c r="F342" s="125">
        <v>251</v>
      </c>
      <c r="G342" s="123"/>
      <c r="H342" s="123"/>
    </row>
    <row r="343" spans="1:8" ht="15">
      <c r="A343" s="4"/>
      <c r="B343" s="4"/>
      <c r="C343" s="4"/>
      <c r="D343" s="4"/>
      <c r="E343" s="4"/>
      <c r="F343" s="4"/>
      <c r="G343" s="4"/>
      <c r="H343" s="4"/>
    </row>
  </sheetData>
  <sheetProtection/>
  <mergeCells count="2"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52.75390625" style="64" customWidth="1"/>
    <col min="2" max="2" width="35.375" style="64" customWidth="1"/>
    <col min="3" max="3" width="13.125" style="64" customWidth="1"/>
    <col min="4" max="4" width="9.125" style="64" customWidth="1"/>
    <col min="5" max="5" width="13.375" style="64" customWidth="1"/>
    <col min="6" max="16384" width="9.125" style="64" customWidth="1"/>
  </cols>
  <sheetData>
    <row r="1" spans="1:3" ht="15">
      <c r="A1" s="141"/>
      <c r="B1" s="2" t="s">
        <v>452</v>
      </c>
      <c r="C1" s="142"/>
    </row>
    <row r="2" spans="1:3" ht="15">
      <c r="A2" s="143"/>
      <c r="B2" s="2" t="s">
        <v>4</v>
      </c>
      <c r="C2" s="142"/>
    </row>
    <row r="3" spans="1:3" ht="15">
      <c r="A3" s="144"/>
      <c r="B3" s="2" t="s">
        <v>3</v>
      </c>
      <c r="C3" s="65"/>
    </row>
    <row r="4" spans="1:3" ht="15">
      <c r="A4" s="141"/>
      <c r="B4" s="2" t="s">
        <v>145</v>
      </c>
      <c r="C4" s="65"/>
    </row>
    <row r="5" spans="1:3" ht="15">
      <c r="A5" s="141"/>
      <c r="B5" s="2" t="s">
        <v>3</v>
      </c>
      <c r="C5" s="65"/>
    </row>
    <row r="6" spans="1:3" ht="15">
      <c r="A6" s="141"/>
      <c r="B6" s="2" t="s">
        <v>608</v>
      </c>
      <c r="C6" s="65"/>
    </row>
    <row r="7" spans="1:3" ht="15">
      <c r="A7" s="141"/>
      <c r="B7" s="2" t="s">
        <v>580</v>
      </c>
      <c r="C7" s="65"/>
    </row>
    <row r="8" spans="1:3" ht="15">
      <c r="A8" s="141"/>
      <c r="B8" s="2" t="s">
        <v>581</v>
      </c>
      <c r="C8" s="66"/>
    </row>
    <row r="9" spans="1:3" ht="15">
      <c r="A9" s="141"/>
      <c r="B9" s="145"/>
      <c r="C9" s="145"/>
    </row>
    <row r="10" spans="1:3" ht="15.75">
      <c r="A10" s="214" t="s">
        <v>453</v>
      </c>
      <c r="B10" s="214"/>
      <c r="C10" s="214"/>
    </row>
    <row r="11" spans="1:3" ht="15.75">
      <c r="A11" s="214" t="s">
        <v>662</v>
      </c>
      <c r="B11" s="214"/>
      <c r="C11" s="214"/>
    </row>
    <row r="12" spans="1:3" ht="15">
      <c r="A12" s="146"/>
      <c r="B12" s="146"/>
      <c r="C12" s="146"/>
    </row>
    <row r="13" spans="1:3" ht="15">
      <c r="A13" s="147"/>
      <c r="B13" s="147"/>
      <c r="C13" s="148" t="s">
        <v>5</v>
      </c>
    </row>
    <row r="14" spans="1:3" ht="15.75">
      <c r="A14" s="149" t="s">
        <v>0</v>
      </c>
      <c r="B14" s="149" t="s">
        <v>454</v>
      </c>
      <c r="C14" s="149" t="s">
        <v>582</v>
      </c>
    </row>
    <row r="15" spans="1:3" ht="31.5">
      <c r="A15" s="150" t="s">
        <v>676</v>
      </c>
      <c r="B15" s="204" t="s">
        <v>455</v>
      </c>
      <c r="C15" s="151">
        <f>C19+C16</f>
        <v>4538.9</v>
      </c>
    </row>
    <row r="16" spans="1:3" ht="30">
      <c r="A16" s="140" t="s">
        <v>456</v>
      </c>
      <c r="B16" s="155" t="s">
        <v>677</v>
      </c>
      <c r="C16" s="152">
        <f>C17</f>
        <v>4538.9</v>
      </c>
    </row>
    <row r="17" spans="1:3" ht="45">
      <c r="A17" s="140" t="s">
        <v>458</v>
      </c>
      <c r="B17" s="155" t="s">
        <v>457</v>
      </c>
      <c r="C17" s="152">
        <f>C18</f>
        <v>4538.9</v>
      </c>
    </row>
    <row r="18" spans="1:3" ht="45">
      <c r="A18" s="206" t="s">
        <v>678</v>
      </c>
      <c r="B18" s="155" t="s">
        <v>459</v>
      </c>
      <c r="C18" s="156">
        <v>4538.9</v>
      </c>
    </row>
    <row r="19" spans="1:4" ht="31.5">
      <c r="A19" s="150" t="s">
        <v>460</v>
      </c>
      <c r="B19" s="204" t="s">
        <v>461</v>
      </c>
      <c r="C19" s="151"/>
      <c r="D19" s="153"/>
    </row>
    <row r="20" spans="1:3" ht="18.75" customHeight="1">
      <c r="A20" s="154" t="s">
        <v>462</v>
      </c>
      <c r="B20" s="155" t="s">
        <v>463</v>
      </c>
      <c r="C20" s="152">
        <f>C21</f>
        <v>-105564.1</v>
      </c>
    </row>
    <row r="21" spans="1:3" ht="30" customHeight="1">
      <c r="A21" s="154" t="s">
        <v>464</v>
      </c>
      <c r="B21" s="155" t="s">
        <v>465</v>
      </c>
      <c r="C21" s="152">
        <f>C22</f>
        <v>-105564.1</v>
      </c>
    </row>
    <row r="22" spans="1:7" ht="31.5" customHeight="1">
      <c r="A22" s="154" t="s">
        <v>466</v>
      </c>
      <c r="B22" s="155" t="s">
        <v>467</v>
      </c>
      <c r="C22" s="152">
        <f>C23</f>
        <v>-105564.1</v>
      </c>
      <c r="E22"/>
      <c r="F22"/>
      <c r="G22"/>
    </row>
    <row r="23" spans="1:7" ht="27.75" customHeight="1">
      <c r="A23" s="154" t="s">
        <v>468</v>
      </c>
      <c r="B23" s="155" t="s">
        <v>469</v>
      </c>
      <c r="C23" s="156">
        <v>-105564.1</v>
      </c>
      <c r="E23"/>
      <c r="F23"/>
      <c r="G23"/>
    </row>
    <row r="24" spans="1:7" ht="14.25" customHeight="1">
      <c r="A24" s="154" t="s">
        <v>470</v>
      </c>
      <c r="B24" s="155" t="s">
        <v>471</v>
      </c>
      <c r="C24" s="152">
        <f>C25</f>
        <v>105564.1</v>
      </c>
      <c r="E24"/>
      <c r="F24"/>
      <c r="G24"/>
    </row>
    <row r="25" spans="1:3" ht="30" customHeight="1">
      <c r="A25" s="154" t="s">
        <v>472</v>
      </c>
      <c r="B25" s="155" t="s">
        <v>473</v>
      </c>
      <c r="C25" s="152">
        <f>C26</f>
        <v>105564.1</v>
      </c>
    </row>
    <row r="26" spans="1:3" ht="32.25" customHeight="1">
      <c r="A26" s="154" t="s">
        <v>474</v>
      </c>
      <c r="B26" s="155" t="s">
        <v>475</v>
      </c>
      <c r="C26" s="152">
        <f>C27</f>
        <v>105564.1</v>
      </c>
    </row>
    <row r="27" spans="1:4" ht="30" customHeight="1">
      <c r="A27" s="154" t="s">
        <v>476</v>
      </c>
      <c r="B27" s="155" t="s">
        <v>477</v>
      </c>
      <c r="C27" s="156">
        <v>105564.1</v>
      </c>
      <c r="D27" s="157"/>
    </row>
    <row r="28" spans="1:3" ht="15">
      <c r="A28" s="65"/>
      <c r="B28" s="65"/>
      <c r="C28" s="158"/>
    </row>
  </sheetData>
  <sheetProtection/>
  <mergeCells count="2"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Татьяна</cp:lastModifiedBy>
  <cp:lastPrinted>2023-11-07T08:52:24Z</cp:lastPrinted>
  <dcterms:created xsi:type="dcterms:W3CDTF">2005-11-22T05:33:33Z</dcterms:created>
  <dcterms:modified xsi:type="dcterms:W3CDTF">2023-11-09T08:55:09Z</dcterms:modified>
  <cp:category/>
  <cp:version/>
  <cp:contentType/>
  <cp:contentStatus/>
</cp:coreProperties>
</file>